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4 - Organisation\70 Internetseite\20_SSW_Netz\10 Neuer Internetauftritt 2021\01 Dokumente\"/>
    </mc:Choice>
  </mc:AlternateContent>
  <bookViews>
    <workbookView xWindow="120" yWindow="60" windowWidth="23250" windowHeight="11835" activeTab="5"/>
  </bookViews>
  <sheets>
    <sheet name="Info" sheetId="3" r:id="rId1"/>
    <sheet name="Netzbetreiber" sheetId="1" r:id="rId2"/>
    <sheet name="SLP-Verfahren" sheetId="2" r:id="rId3"/>
    <sheet name="SLP-Tempgebiet#1" sheetId="4" r:id="rId4"/>
    <sheet name="SLP-Profile" sheetId="5" r:id="rId5"/>
    <sheet name="SLP-Feiertage" sheetId="6" r:id="rId6"/>
  </sheets>
  <externalReferences>
    <externalReference r:id="rId7"/>
    <externalReference r:id="rId8"/>
  </externalReferences>
  <calcPr calcId="162913"/>
</workbook>
</file>

<file path=xl/calcChain.xml><?xml version="1.0" encoding="utf-8"?>
<calcChain xmlns="http://schemas.openxmlformats.org/spreadsheetml/2006/main">
  <c r="E33" i="6" l="1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0" i="6"/>
  <c r="J8" i="5"/>
  <c r="D8" i="5"/>
  <c r="D7" i="5"/>
  <c r="D6" i="5"/>
  <c r="C20" i="5" s="1"/>
  <c r="D5" i="5"/>
  <c r="N69" i="4"/>
  <c r="M69" i="4"/>
  <c r="L69" i="4"/>
  <c r="K69" i="4"/>
  <c r="J69" i="4"/>
  <c r="I69" i="4"/>
  <c r="H69" i="4"/>
  <c r="G69" i="4"/>
  <c r="F69" i="4"/>
  <c r="E69" i="4"/>
  <c r="N68" i="4"/>
  <c r="M68" i="4"/>
  <c r="L68" i="4"/>
  <c r="K68" i="4"/>
  <c r="J68" i="4"/>
  <c r="I68" i="4"/>
  <c r="H68" i="4"/>
  <c r="G68" i="4"/>
  <c r="F68" i="4"/>
  <c r="E68" i="4"/>
  <c r="N67" i="4"/>
  <c r="M67" i="4"/>
  <c r="L67" i="4"/>
  <c r="K67" i="4"/>
  <c r="J67" i="4"/>
  <c r="I67" i="4"/>
  <c r="H67" i="4"/>
  <c r="G67" i="4"/>
  <c r="F67" i="4"/>
  <c r="E67" i="4"/>
  <c r="N66" i="4"/>
  <c r="M66" i="4"/>
  <c r="L66" i="4"/>
  <c r="K66" i="4"/>
  <c r="J66" i="4"/>
  <c r="I66" i="4"/>
  <c r="H66" i="4"/>
  <c r="G66" i="4"/>
  <c r="F66" i="4"/>
  <c r="E66" i="4"/>
  <c r="F62" i="4"/>
  <c r="E63" i="4" s="1"/>
  <c r="N60" i="4"/>
  <c r="M60" i="4"/>
  <c r="L60" i="4"/>
  <c r="K60" i="4"/>
  <c r="J60" i="4"/>
  <c r="I60" i="4"/>
  <c r="H60" i="4"/>
  <c r="G60" i="4"/>
  <c r="F60" i="4"/>
  <c r="E60" i="4"/>
  <c r="N59" i="4"/>
  <c r="M59" i="4"/>
  <c r="L59" i="4"/>
  <c r="K59" i="4"/>
  <c r="J59" i="4"/>
  <c r="I59" i="4"/>
  <c r="H59" i="4"/>
  <c r="G59" i="4"/>
  <c r="F59" i="4"/>
  <c r="E59" i="4"/>
  <c r="N58" i="4"/>
  <c r="M58" i="4"/>
  <c r="L58" i="4"/>
  <c r="K58" i="4"/>
  <c r="J58" i="4"/>
  <c r="I58" i="4"/>
  <c r="H58" i="4"/>
  <c r="G58" i="4"/>
  <c r="F58" i="4"/>
  <c r="E58" i="4"/>
  <c r="N57" i="4"/>
  <c r="M57" i="4"/>
  <c r="L57" i="4"/>
  <c r="K57" i="4"/>
  <c r="J57" i="4"/>
  <c r="I57" i="4"/>
  <c r="H57" i="4"/>
  <c r="G57" i="4"/>
  <c r="F57" i="4"/>
  <c r="E57" i="4"/>
  <c r="N56" i="4"/>
  <c r="M56" i="4"/>
  <c r="L56" i="4"/>
  <c r="K56" i="4"/>
  <c r="J56" i="4"/>
  <c r="I56" i="4"/>
  <c r="H56" i="4"/>
  <c r="G56" i="4"/>
  <c r="F56" i="4"/>
  <c r="E56" i="4"/>
  <c r="N53" i="4"/>
  <c r="M53" i="4"/>
  <c r="F52" i="4"/>
  <c r="L53" i="4" s="1"/>
  <c r="N29" i="4"/>
  <c r="M29" i="4"/>
  <c r="L29" i="4"/>
  <c r="K29" i="4"/>
  <c r="J29" i="4"/>
  <c r="I29" i="4"/>
  <c r="H29" i="4"/>
  <c r="G29" i="4"/>
  <c r="F29" i="4"/>
  <c r="E29" i="4"/>
  <c r="N19" i="4"/>
  <c r="M19" i="4"/>
  <c r="L19" i="4"/>
  <c r="K19" i="4"/>
  <c r="J19" i="4"/>
  <c r="I19" i="4"/>
  <c r="H19" i="4"/>
  <c r="G19" i="4"/>
  <c r="F19" i="4"/>
  <c r="E19" i="4"/>
  <c r="F11" i="4"/>
  <c r="F9" i="4"/>
  <c r="D32" i="4" l="1"/>
  <c r="N63" i="4"/>
  <c r="D22" i="4"/>
  <c r="G21" i="4" s="1"/>
  <c r="M63" i="4"/>
  <c r="C15" i="5"/>
  <c r="C22" i="5"/>
  <c r="C17" i="5"/>
  <c r="C12" i="5"/>
  <c r="C24" i="5"/>
  <c r="C19" i="5"/>
  <c r="C14" i="5"/>
  <c r="C26" i="5"/>
  <c r="C21" i="5"/>
  <c r="C16" i="5"/>
  <c r="C23" i="5"/>
  <c r="C18" i="5"/>
  <c r="C13" i="5"/>
  <c r="C25" i="5"/>
  <c r="L21" i="4"/>
  <c r="I21" i="4"/>
  <c r="N21" i="4"/>
  <c r="K21" i="4"/>
  <c r="H21" i="4"/>
  <c r="F21" i="4"/>
  <c r="J21" i="4"/>
  <c r="N31" i="4"/>
  <c r="L31" i="4"/>
  <c r="M31" i="4"/>
  <c r="K31" i="4"/>
  <c r="J31" i="4"/>
  <c r="H31" i="4"/>
  <c r="G31" i="4"/>
  <c r="I31" i="4"/>
  <c r="F31" i="4"/>
  <c r="F53" i="4"/>
  <c r="F63" i="4"/>
  <c r="I53" i="4"/>
  <c r="I63" i="4"/>
  <c r="E53" i="4"/>
  <c r="G63" i="4"/>
  <c r="H53" i="4"/>
  <c r="H63" i="4"/>
  <c r="J53" i="4"/>
  <c r="J63" i="4"/>
  <c r="K53" i="4"/>
  <c r="K63" i="4"/>
  <c r="G53" i="4"/>
  <c r="L63" i="4"/>
  <c r="M21" i="4" l="1"/>
  <c r="E21" i="4"/>
  <c r="D56" i="4"/>
  <c r="E31" i="4"/>
  <c r="D66" i="4"/>
  <c r="F65" i="4" l="1"/>
  <c r="N65" i="4"/>
  <c r="I65" i="4"/>
  <c r="M65" i="4"/>
  <c r="L65" i="4"/>
  <c r="K65" i="4"/>
  <c r="G65" i="4"/>
  <c r="J65" i="4"/>
  <c r="H65" i="4"/>
  <c r="N55" i="4"/>
  <c r="M55" i="4"/>
  <c r="L55" i="4"/>
  <c r="I55" i="4"/>
  <c r="K55" i="4"/>
  <c r="H55" i="4"/>
  <c r="F55" i="4"/>
  <c r="J55" i="4"/>
  <c r="G55" i="4"/>
  <c r="E55" i="4" l="1"/>
  <c r="E65" i="4"/>
</calcChain>
</file>

<file path=xl/sharedStrings.xml><?xml version="1.0" encoding="utf-8"?>
<sst xmlns="http://schemas.openxmlformats.org/spreadsheetml/2006/main" count="654" uniqueCount="350">
  <si>
    <t>Netzbetreiberinformationen</t>
  </si>
  <si>
    <t>Stand der verf.-spezif.  Parameter ("Speicherdatum" der Datei):</t>
  </si>
  <si>
    <t xml:space="preserve">verf.-spezif. Parameter dieser Datei sind gültig ab: </t>
  </si>
  <si>
    <t>1.</t>
  </si>
  <si>
    <t>Name des Netzbetreibers:</t>
  </si>
  <si>
    <t>SSW Netz GmbH</t>
  </si>
  <si>
    <t>2.</t>
  </si>
  <si>
    <t>Marktpartner-ID (DVGW-Nummer des Netzbetreibers)</t>
  </si>
  <si>
    <t>9870100900009</t>
  </si>
  <si>
    <t>3.</t>
  </si>
  <si>
    <t>Straße, Nr.:</t>
  </si>
  <si>
    <t>Marienstr. 1</t>
  </si>
  <si>
    <t>4.</t>
  </si>
  <si>
    <t>Postleitzahl:</t>
  </si>
  <si>
    <t>D-66606</t>
  </si>
  <si>
    <t>5.</t>
  </si>
  <si>
    <t>Ort:</t>
  </si>
  <si>
    <t>St. Wendel</t>
  </si>
  <si>
    <t>6.</t>
  </si>
  <si>
    <t>Ansprechpartner SLP-Bilanzierung:</t>
  </si>
  <si>
    <t>7.</t>
  </si>
  <si>
    <t>Email-Adresse:</t>
  </si>
  <si>
    <t>netznutzung@ssw-netz.de</t>
  </si>
  <si>
    <t>8.</t>
  </si>
  <si>
    <t>Telefonnummer des Ansprechpartners: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</si>
  <si>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</si>
  <si>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</si>
  <si>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</si>
  <si>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</si>
  <si>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</si>
  <si>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</si>
  <si>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</si>
  <si>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</si>
  <si>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</si>
  <si>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</si>
  <si>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11.</t>
  </si>
  <si>
    <t>Marktgebiet:</t>
  </si>
  <si>
    <t>THE</t>
  </si>
  <si>
    <t>12.</t>
  </si>
  <si>
    <t>Gasfamilie:</t>
  </si>
  <si>
    <t>H-Gas</t>
  </si>
  <si>
    <t>13.</t>
  </si>
  <si>
    <t>Netzkontonummer THE:</t>
  </si>
  <si>
    <t>THE0NKH701009000</t>
  </si>
  <si>
    <t>14.</t>
  </si>
  <si>
    <t xml:space="preserve">Verwendetes SLP-Verfahren: </t>
  </si>
  <si>
    <t>synthetisch</t>
  </si>
  <si>
    <t>15.</t>
  </si>
  <si>
    <t>Bilanzierungsrelevanter Wert</t>
  </si>
  <si>
    <t>Kundenwert  [KW]</t>
  </si>
  <si>
    <t>JVP / Multiplikator(SLP-Typ)</t>
  </si>
  <si>
    <t xml:space="preserve">Allokationsfunktion für die  Tagesmenge: </t>
  </si>
  <si>
    <t>16.</t>
  </si>
  <si>
    <t xml:space="preserve">Korrekturfaktor (synthetisches Verfahren): </t>
  </si>
  <si>
    <t>nein</t>
  </si>
  <si>
    <t>Art des Korrekturfaktors</t>
  </si>
  <si>
    <t>F(kor) = 1</t>
  </si>
  <si>
    <t>17.</t>
  </si>
  <si>
    <t>Optimierungsfaktor (analytisches Verfahren):</t>
  </si>
  <si>
    <t>18.</t>
  </si>
  <si>
    <t>Anzahl verwendeter Profile:</t>
  </si>
  <si>
    <t>19.</t>
  </si>
  <si>
    <t>Anwendungsgrenzen SLP  -  Arbeit [kWh]:</t>
  </si>
  <si>
    <t>(*)</t>
  </si>
  <si>
    <t>(Standard nach § 24 Abs. 1 u. 2 GasNZV: 1,5 Mio. kWh pro Jahr)</t>
  </si>
  <si>
    <t>20.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</si>
  <si>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</si>
  <si>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</si>
  <si>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</si>
  <si>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</si>
  <si>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</si>
  <si>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21.</t>
  </si>
  <si>
    <t xml:space="preserve">Anzahl der Temperaturgebiete des NG: </t>
  </si>
  <si>
    <t>SLP-Temp-Gebiet 01</t>
  </si>
  <si>
    <t>=&gt; zeitnah ermittelter Netzzustand fließt nicht in Allokation ein</t>
  </si>
  <si>
    <t>=&gt; Zeitreihentyp SLPsyn</t>
  </si>
  <si>
    <t>nach TU-München Verfahren</t>
  </si>
  <si>
    <t>=&gt;  Q(D) = KW  x  h(T, SLP-Typ)  x  F(WT)</t>
  </si>
  <si>
    <t>=&gt; Q(Allokation)  =  Q(Synth.);    F(kor) = 1</t>
  </si>
  <si>
    <t xml:space="preserve"> </t>
  </si>
  <si>
    <t>=&gt; Q(Allokation)  =  Q(D-2);  F(opt) = 1</t>
  </si>
  <si>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</si>
  <si>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</si>
  <si>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</si>
  <si>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</si>
  <si>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</si>
  <si>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</si>
  <si>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</si>
  <si>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</si>
  <si>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</si>
  <si>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</si>
  <si>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</si>
  <si>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</si>
  <si>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</si>
  <si>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</si>
  <si>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</si>
  <si>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</si>
  <si>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</si>
  <si>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</si>
  <si>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</si>
  <si>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</si>
  <si>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</si>
  <si>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1.0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</si>
  <si>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</si>
  <si>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</si>
  <si>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</si>
  <si>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</si>
  <si>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</si>
  <si>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</si>
  <si>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</si>
  <si>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</si>
  <si>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</si>
  <si>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</si>
  <si>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</si>
  <si>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</si>
  <si>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</si>
  <si>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</si>
  <si>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anderer Wetter-Dienstleister (falls verwendet):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</si>
  <si>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</si>
  <si>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</si>
  <si>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</si>
  <si>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</si>
  <si>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</si>
  <si>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</si>
  <si>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</si>
  <si>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</si>
  <si>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</si>
  <si>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</si>
  <si>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</si>
  <si>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</si>
  <si>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Wetterdienstleister ABC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</si>
  <si>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</si>
  <si>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</si>
  <si>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</si>
  <si>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</si>
  <si>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</si>
  <si>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</si>
  <si>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</si>
  <si>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</si>
  <si>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</si>
  <si>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</si>
  <si>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</si>
  <si>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</si>
  <si>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</si>
  <si>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</si>
  <si>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</si>
  <si>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</si>
  <si>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</si>
  <si>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</si>
  <si>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</si>
  <si>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</si>
  <si>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MeteoGroup</t>
  </si>
  <si>
    <t>DWD</t>
  </si>
  <si>
    <t>Auswahlfeld</t>
  </si>
  <si>
    <t>Name der Station</t>
  </si>
  <si>
    <t>Friedrichsthal</t>
  </si>
  <si>
    <t>DEF-St.</t>
  </si>
  <si>
    <t>Textfeld</t>
  </si>
  <si>
    <t xml:space="preserve">Stations-Nr. </t>
  </si>
  <si>
    <t>xxxxx</t>
  </si>
  <si>
    <t>Code</t>
  </si>
  <si>
    <t>St.-Nr.</t>
  </si>
  <si>
    <t>Klima-Zeitreihe</t>
  </si>
  <si>
    <t>Temp. (2m)</t>
  </si>
  <si>
    <t>Sonstiges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</si>
  <si>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</si>
  <si>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</si>
  <si>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</si>
  <si>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</si>
  <si>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</si>
  <si>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</si>
  <si>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</si>
  <si>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</si>
  <si>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</si>
  <si>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</si>
  <si>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</si>
  <si>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</si>
  <si>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</si>
  <si>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</si>
  <si>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</si>
  <si>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</si>
  <si>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</si>
  <si>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</si>
  <si>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</si>
  <si>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</si>
  <si>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</si>
  <si>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</si>
  <si>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</si>
  <si>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</si>
  <si>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</si>
  <si>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</si>
  <si>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</si>
  <si>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</si>
  <si>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</si>
  <si>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</si>
  <si>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</si>
  <si>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</si>
  <si>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</si>
  <si>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</si>
  <si>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</si>
  <si>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</si>
  <si>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</si>
  <si>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</si>
  <si>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</si>
  <si>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</si>
  <si>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</si>
  <si>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</si>
  <si>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</si>
  <si>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</si>
  <si>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</si>
  <si>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</si>
  <si>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</si>
  <si>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</si>
  <si>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</si>
  <si>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</si>
  <si>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</si>
  <si>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</si>
  <si>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</si>
  <si>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</si>
  <si>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</si>
  <si>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</si>
  <si>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</si>
  <si>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</si>
  <si>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</si>
  <si>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</si>
  <si>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</si>
  <si>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</si>
  <si>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</si>
  <si>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</si>
  <si>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</si>
  <si>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</si>
  <si>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</si>
  <si>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</si>
  <si>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</si>
  <si>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</si>
  <si>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</si>
  <si>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</si>
  <si>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</si>
  <si>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</si>
  <si>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</si>
  <si>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</si>
  <si>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</si>
  <si>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DE_HEF04</t>
  </si>
  <si>
    <t>SL_HEF04</t>
  </si>
  <si>
    <t>SL_HMF04</t>
  </si>
  <si>
    <t>DE_HKO03</t>
  </si>
  <si>
    <t>DE_GMK04</t>
  </si>
  <si>
    <t>DE_GPD04</t>
  </si>
  <si>
    <t>DE_GHA04</t>
  </si>
  <si>
    <t>DE_GBD04</t>
  </si>
  <si>
    <t>DE_GKO04</t>
  </si>
  <si>
    <t>DE_GBH04</t>
  </si>
  <si>
    <t>DE_GGA04</t>
  </si>
  <si>
    <t>DE_GBA04</t>
  </si>
  <si>
    <t>DE_GWA04</t>
  </si>
  <si>
    <t>DE_GGB04</t>
  </si>
  <si>
    <t>DE_GMF04</t>
  </si>
  <si>
    <t>DE_GHD04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</si>
  <si>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</si>
  <si>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</si>
  <si>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</si>
  <si>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</si>
  <si>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</si>
  <si>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</si>
  <si>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</si>
  <si>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</si>
  <si>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</si>
  <si>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</si>
  <si>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</si>
  <si>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</si>
  <si>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</si>
  <si>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</si>
  <si>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</si>
  <si>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</si>
  <si>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</si>
  <si>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</si>
  <si>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</si>
  <si>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</si>
  <si>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</si>
  <si>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</si>
  <si>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</si>
  <si>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</si>
  <si>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</si>
  <si>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</si>
  <si>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</si>
  <si>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</si>
  <si>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</si>
  <si>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</si>
  <si>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</si>
  <si>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</si>
  <si>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</si>
  <si>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</si>
  <si>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</si>
  <si>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</si>
  <si>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</si>
  <si>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</si>
  <si>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</si>
  <si>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</si>
  <si>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</si>
  <si>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</si>
  <si>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</si>
  <si>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</si>
  <si>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</si>
  <si>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</si>
  <si>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</si>
  <si>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</si>
  <si>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</si>
  <si>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</si>
  <si>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</si>
  <si>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</si>
  <si>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</si>
  <si>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</si>
  <si>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</si>
  <si>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Faschingsdienstag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</si>
  <si>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</si>
  <si>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</si>
  <si>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</si>
  <si>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</si>
  <si>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</si>
  <si>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</si>
  <si>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</si>
  <si>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(+60 Tage)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</si>
  <si>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</si>
  <si>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</si>
  <si>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</si>
  <si>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</si>
  <si>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</si>
  <si>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</si>
  <si>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</si>
  <si>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</si>
  <si>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</si>
  <si>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</si>
  <si>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>06851 / 902 536</t>
  </si>
  <si>
    <t>Markus Scherer</t>
  </si>
  <si>
    <t>D14</t>
  </si>
  <si>
    <t>A14</t>
  </si>
  <si>
    <t>A24</t>
  </si>
  <si>
    <t>HK3</t>
  </si>
  <si>
    <t>MK4</t>
  </si>
  <si>
    <t>PD4</t>
  </si>
  <si>
    <t>HA4</t>
  </si>
  <si>
    <t>BD4</t>
  </si>
  <si>
    <t>KO4</t>
  </si>
  <si>
    <t>BH4</t>
  </si>
  <si>
    <t>GA4</t>
  </si>
  <si>
    <t>BA4</t>
  </si>
  <si>
    <t>WA4</t>
  </si>
  <si>
    <t>GB4</t>
  </si>
  <si>
    <t>MF4</t>
  </si>
  <si>
    <t>HD4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</si>
</sst>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\D\-00000"/>
    <numFmt numFmtId="165" formatCode="&quot;&lt; &quot;\ #,##0\ &quot;kWh&quot;"/>
    <numFmt numFmtId="166" formatCode="&quot;&lt; &quot;\ #,##0\ &quot;kW&quot;"/>
    <numFmt numFmtId="167" formatCode="\+#,##0.00\ &quot;°C&quot;;\-#,##0.00\ &quot;°C&quot;"/>
    <numFmt numFmtId="168" formatCode="0\ &quot;h&quot;"/>
    <numFmt numFmtId="169" formatCode="h:mm;@"/>
    <numFmt numFmtId="170" formatCode="&quot;Station S&quot;\ 0"/>
    <numFmt numFmtId="171" formatCode="#,##0.0000"/>
    <numFmt numFmtId="172" formatCode="#,##0.000"/>
    <numFmt numFmtId="173" formatCode="&quot;T&quot;0"/>
    <numFmt numFmtId="174" formatCode="0.0000"/>
    <numFmt numFmtId="175" formatCode="#,##0.0000000000"/>
    <numFmt numFmtId="176" formatCode="#,##0.0000000_-\ ;\-#,##0.0000000_-;0"/>
    <numFmt numFmtId="177" formatCode="#,##0.0_-\ ;\-#,##0.0_-;0"/>
    <numFmt numFmtId="178" formatCode="#,##0.00000_-\ ;\-#,##0.00000_-;0"/>
    <numFmt numFmtId="179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.8000000000000007"/>
      <color theme="1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Symbol"/>
      <family val="1"/>
      <charset val="2"/>
    </font>
    <font>
      <vertAlign val="subscript"/>
      <sz val="1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vertAlign val="subscript"/>
      <sz val="12"/>
      <name val="Calibri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sz val="1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lightUp">
        <fgColor theme="5"/>
        <bgColor rgb="FFFFFF99"/>
      </patternFill>
    </fill>
    <fill>
      <patternFill patternType="solid">
        <fgColor rgb="FFFFFF99"/>
        <bgColor auto="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67">
    <xf numFmtId="0" fontId="0" fillId="0" borderId="0" xfId="0"/>
    <xf numFmtId="0" fontId="4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1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1" applyFont="1" applyFill="1" applyAlignment="1">
      <alignment vertical="center"/>
    </xf>
    <xf numFmtId="0" fontId="5" fillId="3" borderId="0" xfId="1" applyFont="1" applyFill="1" applyAlignment="1" applyProtection="1">
      <alignment horizontal="left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3" borderId="0" xfId="1" applyFont="1" applyFill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left" vertical="center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hidden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0" fillId="0" borderId="0" xfId="0" applyFont="1" applyAlignment="1" applyProtection="1">
      <alignment horizontal="left" vertical="center"/>
      <protection hidden="1"/>
    </xf>
    <xf numFmtId="0" fontId="10" fillId="0" borderId="0" xfId="3" applyFont="1" applyFill="1" applyProtection="1"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1" fontId="10" fillId="0" borderId="0" xfId="3" applyNumberFormat="1" applyFont="1" applyFill="1" applyAlignment="1" applyProtection="1">
      <alignment horizontal="left"/>
      <protection hidden="1"/>
    </xf>
    <xf numFmtId="14" fontId="10" fillId="0" borderId="0" xfId="3" applyNumberFormat="1" applyFont="1" applyFill="1" applyAlignment="1" applyProtection="1">
      <alignment horizontal="left"/>
      <protection hidden="1"/>
    </xf>
    <xf numFmtId="0" fontId="0" fillId="0" borderId="0" xfId="0" applyAlignment="1">
      <alignment horizontal="right" vertic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ill="1" applyAlignment="1">
      <alignment vertical="center" wrapText="1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165" fontId="5" fillId="2" borderId="1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Fill="1" applyAlignment="1">
      <alignment vertical="center"/>
    </xf>
    <xf numFmtId="166" fontId="5" fillId="2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2" fillId="7" borderId="1" xfId="0" applyFont="1" applyFill="1" applyBorder="1"/>
    <xf numFmtId="14" fontId="0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Protection="1"/>
    <xf numFmtId="0" fontId="10" fillId="0" borderId="0" xfId="0" applyFont="1" applyProtection="1"/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/>
    <xf numFmtId="0" fontId="0" fillId="0" borderId="0" xfId="0" applyFont="1" applyProtection="1"/>
    <xf numFmtId="0" fontId="10" fillId="0" borderId="0" xfId="3" applyFont="1" applyFill="1" applyAlignment="1" applyProtection="1">
      <protection hidden="1"/>
    </xf>
    <xf numFmtId="1" fontId="10" fillId="0" borderId="0" xfId="3" applyNumberFormat="1" applyFont="1" applyFill="1" applyAlignment="1" applyProtection="1">
      <protection hidden="1"/>
    </xf>
    <xf numFmtId="0" fontId="14" fillId="0" borderId="0" xfId="0" applyFont="1" applyProtection="1"/>
    <xf numFmtId="0" fontId="0" fillId="8" borderId="1" xfId="0" applyFont="1" applyFill="1" applyBorder="1" applyAlignment="1" applyProtection="1">
      <alignment horizontal="center"/>
    </xf>
    <xf numFmtId="0" fontId="15" fillId="0" borderId="0" xfId="0" applyFont="1" applyProtection="1"/>
    <xf numFmtId="0" fontId="0" fillId="0" borderId="0" xfId="0" applyBorder="1" applyProtection="1"/>
    <xf numFmtId="0" fontId="14" fillId="0" borderId="0" xfId="0" applyFont="1" applyBorder="1" applyProtection="1"/>
    <xf numFmtId="0" fontId="0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2" borderId="3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Protection="1">
      <protection locked="0"/>
    </xf>
    <xf numFmtId="167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/>
    </xf>
    <xf numFmtId="168" fontId="0" fillId="2" borderId="1" xfId="0" applyNumberFormat="1" applyFill="1" applyBorder="1" applyAlignment="1" applyProtection="1">
      <alignment vertical="center"/>
      <protection locked="0"/>
    </xf>
    <xf numFmtId="1" fontId="1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169" fontId="10" fillId="0" borderId="0" xfId="0" applyNumberFormat="1" applyFont="1" applyProtection="1">
      <protection hidden="1"/>
    </xf>
    <xf numFmtId="0" fontId="20" fillId="0" borderId="0" xfId="0" applyFont="1" applyFill="1" applyProtection="1"/>
    <xf numFmtId="0" fontId="0" fillId="0" borderId="0" xfId="0" applyFont="1" applyFill="1" applyProtection="1"/>
    <xf numFmtId="0" fontId="3" fillId="0" borderId="0" xfId="0" applyFont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170" fontId="10" fillId="4" borderId="1" xfId="0" applyNumberFormat="1" applyFont="1" applyFill="1" applyBorder="1" applyAlignment="1" applyProtection="1">
      <alignment horizontal="center" vertical="center" wrapText="1" readingOrder="1"/>
    </xf>
    <xf numFmtId="0" fontId="0" fillId="7" borderId="1" xfId="0" applyFont="1" applyFill="1" applyBorder="1" applyAlignment="1" applyProtection="1">
      <alignment horizontal="left" vertical="center" wrapText="1"/>
    </xf>
    <xf numFmtId="0" fontId="10" fillId="0" borderId="0" xfId="0" applyFont="1" applyFill="1" applyProtection="1">
      <protection hidden="1"/>
    </xf>
    <xf numFmtId="0" fontId="0" fillId="0" borderId="1" xfId="0" applyBorder="1" applyAlignment="1" applyProtection="1">
      <alignment wrapText="1"/>
    </xf>
    <xf numFmtId="0" fontId="0" fillId="0" borderId="1" xfId="0" applyFont="1" applyBorder="1" applyAlignment="1" applyProtection="1">
      <alignment horizontal="center"/>
    </xf>
    <xf numFmtId="171" fontId="0" fillId="0" borderId="1" xfId="0" applyNumberFormat="1" applyFont="1" applyFill="1" applyBorder="1" applyAlignment="1" applyProtection="1">
      <alignment horizontal="center" vertical="center"/>
    </xf>
    <xf numFmtId="172" fontId="0" fillId="0" borderId="1" xfId="0" applyNumberFormat="1" applyFont="1" applyFill="1" applyBorder="1" applyAlignment="1" applyProtection="1">
      <alignment horizontal="center" vertical="center"/>
    </xf>
    <xf numFmtId="0" fontId="0" fillId="7" borderId="1" xfId="0" applyFont="1" applyFill="1" applyBorder="1" applyProtection="1"/>
    <xf numFmtId="0" fontId="10" fillId="0" borderId="0" xfId="0" applyFont="1" applyAlignment="1" applyProtection="1">
      <alignment horizontal="right"/>
      <protection hidden="1"/>
    </xf>
    <xf numFmtId="172" fontId="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Font="1" applyFill="1" applyBorder="1" applyAlignment="1" applyProtection="1">
      <alignment horizontal="center" vertical="center"/>
      <protection locked="0"/>
    </xf>
    <xf numFmtId="172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wrapText="1"/>
    </xf>
    <xf numFmtId="0" fontId="0" fillId="0" borderId="1" xfId="0" applyFont="1" applyBorder="1" applyProtection="1"/>
    <xf numFmtId="0" fontId="0" fillId="0" borderId="1" xfId="0" applyFont="1" applyFill="1" applyBorder="1" applyAlignment="1" applyProtection="1">
      <alignment horizontal="left" vertical="center"/>
      <protection locked="0"/>
    </xf>
    <xf numFmtId="0" fontId="10" fillId="9" borderId="0" xfId="0" applyNumberFormat="1" applyFont="1" applyFill="1" applyProtection="1">
      <protection hidden="1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73" fontId="14" fillId="4" borderId="1" xfId="0" applyNumberFormat="1" applyFont="1" applyFill="1" applyBorder="1" applyAlignment="1" applyProtection="1">
      <alignment horizontal="center" vertical="center" wrapText="1" readingOrder="1"/>
    </xf>
    <xf numFmtId="171" fontId="0" fillId="0" borderId="1" xfId="0" applyNumberFormat="1" applyFont="1" applyFill="1" applyBorder="1" applyAlignment="1" applyProtection="1">
      <alignment horizontal="left" vertical="center"/>
    </xf>
    <xf numFmtId="171" fontId="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Font="1" applyFill="1" applyBorder="1" applyAlignment="1" applyProtection="1">
      <alignment horizontal="left" vertical="center"/>
      <protection locked="0"/>
    </xf>
    <xf numFmtId="172" fontId="0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11" fillId="7" borderId="5" xfId="0" applyFont="1" applyFill="1" applyBorder="1" applyAlignment="1" applyProtection="1">
      <alignment wrapText="1"/>
    </xf>
    <xf numFmtId="0" fontId="0" fillId="7" borderId="6" xfId="0" applyFont="1" applyFill="1" applyBorder="1" applyProtection="1"/>
    <xf numFmtId="0" fontId="0" fillId="7" borderId="7" xfId="0" applyFont="1" applyFill="1" applyBorder="1" applyProtection="1"/>
    <xf numFmtId="0" fontId="2" fillId="7" borderId="8" xfId="0" applyFont="1" applyFill="1" applyBorder="1" applyProtection="1"/>
    <xf numFmtId="0" fontId="0" fillId="7" borderId="0" xfId="0" applyFont="1" applyFill="1" applyBorder="1" applyProtection="1"/>
    <xf numFmtId="0" fontId="0" fillId="7" borderId="9" xfId="0" applyFont="1" applyFill="1" applyBorder="1" applyProtection="1"/>
    <xf numFmtId="0" fontId="0" fillId="7" borderId="8" xfId="0" applyFont="1" applyFill="1" applyBorder="1" applyProtection="1"/>
    <xf numFmtId="0" fontId="0" fillId="7" borderId="0" xfId="0" applyFont="1" applyFill="1" applyBorder="1" applyAlignment="1" applyProtection="1">
      <alignment horizontal="center" vertical="center"/>
    </xf>
    <xf numFmtId="171" fontId="0" fillId="10" borderId="0" xfId="0" applyNumberFormat="1" applyFont="1" applyFill="1" applyBorder="1" applyAlignment="1" applyProtection="1">
      <alignment horizontal="center"/>
    </xf>
    <xf numFmtId="0" fontId="0" fillId="7" borderId="10" xfId="0" applyFont="1" applyFill="1" applyBorder="1" applyProtection="1"/>
    <xf numFmtId="0" fontId="0" fillId="7" borderId="11" xfId="0" applyFont="1" applyFill="1" applyBorder="1" applyAlignment="1" applyProtection="1">
      <alignment horizontal="center" vertical="center"/>
    </xf>
    <xf numFmtId="172" fontId="0" fillId="7" borderId="11" xfId="0" applyNumberFormat="1" applyFont="1" applyFill="1" applyBorder="1" applyAlignment="1" applyProtection="1">
      <alignment horizontal="center"/>
    </xf>
    <xf numFmtId="0" fontId="0" fillId="7" borderId="11" xfId="0" applyFont="1" applyFill="1" applyBorder="1" applyAlignment="1" applyProtection="1">
      <alignment horizontal="center"/>
    </xf>
    <xf numFmtId="0" fontId="0" fillId="7" borderId="11" xfId="0" applyFont="1" applyFill="1" applyBorder="1" applyProtection="1"/>
    <xf numFmtId="0" fontId="0" fillId="7" borderId="12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0" fillId="9" borderId="1" xfId="0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174" fontId="0" fillId="0" borderId="1" xfId="0" applyNumberFormat="1" applyFont="1" applyFill="1" applyBorder="1" applyAlignment="1" applyProtection="1">
      <alignment horizontal="left" vertical="center"/>
      <protection locked="0"/>
    </xf>
    <xf numFmtId="168" fontId="0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/>
      <protection locked="0" hidden="1"/>
    </xf>
    <xf numFmtId="0" fontId="24" fillId="0" borderId="13" xfId="0" applyFont="1" applyFill="1" applyBorder="1" applyAlignment="1" applyProtection="1">
      <alignment vertical="center" readingOrder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0" fillId="0" borderId="0" xfId="3" applyFont="1" applyFill="1" applyBorder="1" applyAlignment="1" applyProtection="1">
      <alignment vertical="top"/>
      <protection hidden="1"/>
    </xf>
    <xf numFmtId="0" fontId="2" fillId="0" borderId="0" xfId="0" applyFont="1" applyProtection="1"/>
    <xf numFmtId="0" fontId="0" fillId="0" borderId="0" xfId="0" applyFill="1" applyBorder="1" applyAlignment="1" applyProtection="1">
      <alignment horizontal="left" vertical="top"/>
      <protection hidden="1"/>
    </xf>
    <xf numFmtId="14" fontId="5" fillId="0" borderId="0" xfId="1" applyNumberFormat="1" applyFont="1" applyFill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0" fillId="7" borderId="14" xfId="0" applyFont="1" applyFill="1" applyBorder="1" applyAlignment="1" applyProtection="1">
      <alignment horizontal="center" vertical="center"/>
    </xf>
    <xf numFmtId="0" fontId="10" fillId="7" borderId="14" xfId="3" applyFont="1" applyFill="1" applyBorder="1" applyAlignment="1" applyProtection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 wrapText="1"/>
    </xf>
    <xf numFmtId="175" fontId="26" fillId="12" borderId="15" xfId="3" applyNumberFormat="1" applyFont="1" applyFill="1" applyBorder="1" applyAlignment="1" applyProtection="1">
      <alignment horizontal="center" vertical="center"/>
    </xf>
    <xf numFmtId="175" fontId="26" fillId="12" borderId="16" xfId="3" applyNumberFormat="1" applyFont="1" applyFill="1" applyBorder="1" applyAlignment="1" applyProtection="1">
      <alignment horizontal="center" vertical="center"/>
    </xf>
    <xf numFmtId="0" fontId="27" fillId="12" borderId="17" xfId="3" applyNumberFormat="1" applyFont="1" applyFill="1" applyBorder="1" applyAlignment="1" applyProtection="1">
      <alignment horizontal="center" vertical="center"/>
    </xf>
    <xf numFmtId="10" fontId="29" fillId="13" borderId="15" xfId="0" applyNumberFormat="1" applyFont="1" applyFill="1" applyBorder="1" applyAlignment="1" applyProtection="1">
      <alignment horizontal="center" vertical="center"/>
    </xf>
    <xf numFmtId="0" fontId="29" fillId="13" borderId="15" xfId="0" applyFont="1" applyFill="1" applyBorder="1" applyAlignment="1" applyProtection="1">
      <alignment horizontal="center" vertical="center"/>
    </xf>
    <xf numFmtId="0" fontId="29" fillId="13" borderId="17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 wrapText="1"/>
    </xf>
    <xf numFmtId="0" fontId="0" fillId="14" borderId="18" xfId="0" applyFont="1" applyFill="1" applyBorder="1" applyAlignment="1" applyProtection="1">
      <alignment horizontal="center" vertical="center"/>
    </xf>
    <xf numFmtId="0" fontId="0" fillId="14" borderId="19" xfId="0" applyFont="1" applyFill="1" applyBorder="1" applyAlignment="1" applyProtection="1">
      <alignment horizontal="center" vertical="center"/>
    </xf>
    <xf numFmtId="0" fontId="0" fillId="14" borderId="17" xfId="0" applyFont="1" applyFill="1" applyBorder="1" applyAlignment="1" applyProtection="1">
      <alignment horizontal="center" vertical="center"/>
    </xf>
    <xf numFmtId="0" fontId="31" fillId="7" borderId="14" xfId="3" applyFont="1" applyFill="1" applyBorder="1" applyAlignment="1" applyProtection="1">
      <alignment horizontal="center" vertical="center" wrapText="1"/>
    </xf>
    <xf numFmtId="0" fontId="0" fillId="15" borderId="20" xfId="0" applyFill="1" applyBorder="1" applyAlignment="1" applyProtection="1">
      <alignment horizontal="left" vertical="center"/>
    </xf>
    <xf numFmtId="14" fontId="2" fillId="15" borderId="21" xfId="0" applyNumberFormat="1" applyFont="1" applyFill="1" applyBorder="1" applyAlignment="1" applyProtection="1">
      <alignment horizontal="center" vertical="center"/>
    </xf>
    <xf numFmtId="0" fontId="0" fillId="16" borderId="21" xfId="0" applyFont="1" applyFill="1" applyBorder="1" applyAlignment="1" applyProtection="1">
      <alignment vertical="center"/>
    </xf>
    <xf numFmtId="0" fontId="0" fillId="17" borderId="22" xfId="0" applyFont="1" applyFill="1" applyBorder="1" applyAlignment="1" applyProtection="1">
      <alignment horizontal="center" vertical="center"/>
      <protection locked="0"/>
    </xf>
    <xf numFmtId="0" fontId="0" fillId="15" borderId="23" xfId="0" applyFont="1" applyFill="1" applyBorder="1" applyAlignment="1" applyProtection="1">
      <alignment horizontal="center" vertical="center"/>
    </xf>
    <xf numFmtId="176" fontId="0" fillId="15" borderId="21" xfId="0" applyNumberFormat="1" applyFont="1" applyFill="1" applyBorder="1" applyAlignment="1" applyProtection="1">
      <alignment horizontal="center" vertical="center"/>
    </xf>
    <xf numFmtId="177" fontId="0" fillId="15" borderId="24" xfId="0" applyNumberFormat="1" applyFont="1" applyFill="1" applyBorder="1" applyAlignment="1" applyProtection="1">
      <alignment horizontal="center" vertical="center"/>
    </xf>
    <xf numFmtId="178" fontId="0" fillId="15" borderId="25" xfId="0" applyNumberFormat="1" applyFont="1" applyFill="1" applyBorder="1" applyAlignment="1" applyProtection="1">
      <alignment horizontal="center" vertical="center"/>
    </xf>
    <xf numFmtId="174" fontId="0" fillId="15" borderId="21" xfId="0" applyNumberFormat="1" applyFont="1" applyFill="1" applyBorder="1" applyAlignment="1" applyProtection="1">
      <alignment horizontal="center" vertical="center"/>
    </xf>
    <xf numFmtId="174" fontId="0" fillId="15" borderId="26" xfId="0" applyNumberFormat="1" applyFont="1" applyFill="1" applyBorder="1" applyAlignment="1" applyProtection="1">
      <alignment horizontal="center" vertical="center"/>
    </xf>
    <xf numFmtId="172" fontId="0" fillId="16" borderId="25" xfId="0" applyNumberFormat="1" applyFont="1" applyFill="1" applyBorder="1" applyAlignment="1" applyProtection="1">
      <alignment horizontal="center" vertical="center"/>
    </xf>
    <xf numFmtId="0" fontId="0" fillId="7" borderId="27" xfId="0" applyFont="1" applyFill="1" applyBorder="1" applyAlignment="1" applyProtection="1">
      <alignment horizontal="center" vertical="center"/>
    </xf>
    <xf numFmtId="14" fontId="0" fillId="7" borderId="0" xfId="0" applyNumberFormat="1" applyFont="1" applyFill="1" applyBorder="1" applyAlignment="1" applyProtection="1">
      <alignment horizontal="center" vertical="center"/>
    </xf>
    <xf numFmtId="0" fontId="0" fillId="9" borderId="0" xfId="0" applyFont="1" applyFill="1" applyBorder="1" applyAlignment="1" applyProtection="1">
      <alignment vertical="center"/>
      <protection locked="0"/>
    </xf>
    <xf numFmtId="0" fontId="0" fillId="9" borderId="28" xfId="0" applyFont="1" applyFill="1" applyBorder="1" applyAlignment="1" applyProtection="1">
      <alignment horizontal="center" vertical="center"/>
      <protection locked="0"/>
    </xf>
    <xf numFmtId="0" fontId="0" fillId="11" borderId="29" xfId="0" applyFont="1" applyFill="1" applyBorder="1" applyAlignment="1" applyProtection="1">
      <alignment horizontal="center" vertical="center"/>
      <protection locked="0"/>
    </xf>
    <xf numFmtId="176" fontId="0" fillId="11" borderId="0" xfId="0" applyNumberFormat="1" applyFont="1" applyFill="1" applyBorder="1" applyAlignment="1" applyProtection="1">
      <alignment horizontal="center" vertical="center"/>
      <protection locked="0"/>
    </xf>
    <xf numFmtId="179" fontId="0" fillId="11" borderId="30" xfId="0" applyNumberFormat="1" applyFont="1" applyFill="1" applyBorder="1" applyAlignment="1" applyProtection="1">
      <alignment horizontal="center" vertical="center"/>
      <protection locked="0"/>
    </xf>
    <xf numFmtId="178" fontId="0" fillId="11" borderId="31" xfId="0" applyNumberFormat="1" applyFont="1" applyFill="1" applyBorder="1" applyAlignment="1" applyProtection="1">
      <alignment horizontal="center" vertical="center"/>
      <protection locked="0"/>
    </xf>
    <xf numFmtId="174" fontId="0" fillId="11" borderId="0" xfId="0" applyNumberFormat="1" applyFont="1" applyFill="1" applyBorder="1" applyAlignment="1" applyProtection="1">
      <alignment horizontal="center" vertical="center"/>
      <protection locked="0"/>
    </xf>
    <xf numFmtId="174" fontId="0" fillId="11" borderId="29" xfId="0" applyNumberFormat="1" applyFont="1" applyFill="1" applyBorder="1" applyAlignment="1" applyProtection="1">
      <alignment horizontal="center" vertical="center"/>
      <protection locked="0"/>
    </xf>
    <xf numFmtId="172" fontId="0" fillId="9" borderId="31" xfId="0" applyNumberFormat="1" applyFont="1" applyFill="1" applyBorder="1" applyAlignment="1" applyProtection="1">
      <alignment horizontal="center" vertical="center"/>
      <protection locked="0"/>
    </xf>
    <xf numFmtId="174" fontId="0" fillId="0" borderId="0" xfId="0" applyNumberFormat="1" applyProtection="1"/>
    <xf numFmtId="0" fontId="0" fillId="7" borderId="27" xfId="0" applyFont="1" applyFill="1" applyBorder="1" applyAlignment="1" applyProtection="1">
      <alignment horizontal="center" vertical="center"/>
      <protection locked="0"/>
    </xf>
    <xf numFmtId="14" fontId="0" fillId="7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3" applyProtection="1"/>
    <xf numFmtId="0" fontId="35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0" fillId="0" borderId="0" xfId="3" applyFont="1" applyFill="1" applyBorder="1" applyAlignment="1" applyProtection="1">
      <alignment horizontal="left"/>
      <protection hidden="1"/>
    </xf>
    <xf numFmtId="0" fontId="10" fillId="0" borderId="0" xfId="3" applyFont="1" applyProtection="1"/>
    <xf numFmtId="0" fontId="10" fillId="0" borderId="0" xfId="3" applyFont="1" applyAlignment="1" applyProtection="1">
      <alignment horizontal="right"/>
    </xf>
    <xf numFmtId="0" fontId="10" fillId="0" borderId="0" xfId="3" applyFont="1" applyAlignment="1" applyProtection="1">
      <alignment horizontal="left"/>
    </xf>
    <xf numFmtId="0" fontId="10" fillId="0" borderId="0" xfId="3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  <protection hidden="1"/>
    </xf>
    <xf numFmtId="14" fontId="5" fillId="0" borderId="0" xfId="1" applyNumberFormat="1" applyFont="1" applyFill="1" applyBorder="1" applyAlignment="1" applyProtection="1">
      <alignment horizontal="left"/>
    </xf>
    <xf numFmtId="14" fontId="5" fillId="0" borderId="0" xfId="1" applyNumberFormat="1" applyFont="1" applyFill="1" applyBorder="1" applyAlignment="1" applyProtection="1">
      <alignment horizontal="left"/>
      <protection hidden="1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textRotation="90" wrapText="1"/>
    </xf>
    <xf numFmtId="0" fontId="0" fillId="0" borderId="33" xfId="0" applyFont="1" applyBorder="1" applyAlignment="1" applyProtection="1">
      <alignment textRotation="90" wrapText="1"/>
    </xf>
    <xf numFmtId="0" fontId="0" fillId="0" borderId="5" xfId="0" applyFont="1" applyBorder="1" applyAlignment="1" applyProtection="1">
      <alignment textRotation="90" wrapText="1"/>
    </xf>
    <xf numFmtId="0" fontId="0" fillId="0" borderId="25" xfId="0" applyFont="1" applyBorder="1" applyAlignment="1" applyProtection="1">
      <alignment textRotation="90" wrapText="1"/>
    </xf>
    <xf numFmtId="0" fontId="0" fillId="0" borderId="34" xfId="0" applyFont="1" applyBorder="1" applyAlignment="1" applyProtection="1">
      <alignment horizontal="center" textRotation="90" wrapText="1"/>
    </xf>
    <xf numFmtId="0" fontId="0" fillId="0" borderId="35" xfId="0" applyFont="1" applyBorder="1" applyAlignment="1" applyProtection="1">
      <alignment horizontal="center" textRotation="90" wrapText="1"/>
    </xf>
    <xf numFmtId="0" fontId="5" fillId="0" borderId="35" xfId="0" applyFont="1" applyBorder="1" applyAlignment="1" applyProtection="1">
      <alignment horizontal="center" textRotation="90" wrapText="1"/>
    </xf>
    <xf numFmtId="0" fontId="2" fillId="0" borderId="20" xfId="0" applyFont="1" applyBorder="1" applyProtection="1"/>
    <xf numFmtId="0" fontId="10" fillId="0" borderId="21" xfId="3" applyFont="1" applyBorder="1" applyProtection="1"/>
    <xf numFmtId="0" fontId="10" fillId="0" borderId="22" xfId="3" applyFont="1" applyBorder="1" applyAlignment="1" applyProtection="1">
      <alignment horizontal="center"/>
    </xf>
    <xf numFmtId="0" fontId="10" fillId="0" borderId="22" xfId="3" applyFont="1" applyFill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Protection="1"/>
    <xf numFmtId="0" fontId="10" fillId="0" borderId="39" xfId="3" applyFont="1" applyBorder="1" applyProtection="1"/>
    <xf numFmtId="0" fontId="10" fillId="0" borderId="38" xfId="3" applyFont="1" applyBorder="1" applyAlignment="1" applyProtection="1">
      <alignment horizontal="center"/>
    </xf>
    <xf numFmtId="0" fontId="14" fillId="0" borderId="40" xfId="3" applyFont="1" applyBorder="1" applyAlignment="1" applyProtection="1">
      <alignment horizontal="center"/>
    </xf>
    <xf numFmtId="0" fontId="10" fillId="11" borderId="41" xfId="0" applyFont="1" applyFill="1" applyBorder="1" applyAlignment="1" applyProtection="1">
      <alignment horizontal="center" vertical="center"/>
      <protection locked="0"/>
    </xf>
    <xf numFmtId="0" fontId="10" fillId="11" borderId="42" xfId="0" applyFont="1" applyFill="1" applyBorder="1" applyAlignment="1" applyProtection="1">
      <alignment horizontal="center" vertical="center"/>
      <protection locked="0"/>
    </xf>
    <xf numFmtId="0" fontId="10" fillId="11" borderId="43" xfId="0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11" borderId="47" xfId="0" applyFont="1" applyFill="1" applyBorder="1" applyAlignment="1" applyProtection="1">
      <alignment horizontal="center" vertical="center"/>
      <protection locked="0"/>
    </xf>
    <xf numFmtId="0" fontId="0" fillId="0" borderId="48" xfId="0" applyFont="1" applyBorder="1" applyProtection="1"/>
    <xf numFmtId="0" fontId="10" fillId="0" borderId="2" xfId="3" applyFont="1" applyBorder="1" applyProtection="1"/>
    <xf numFmtId="0" fontId="14" fillId="0" borderId="49" xfId="3" applyFont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 vertical="center"/>
      <protection locked="0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0" fillId="11" borderId="50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11" borderId="50" xfId="0" applyFont="1" applyFill="1" applyBorder="1" applyAlignment="1" applyProtection="1">
      <alignment horizontal="center" vertical="center"/>
      <protection locked="0"/>
    </xf>
    <xf numFmtId="0" fontId="2" fillId="0" borderId="48" xfId="0" applyFont="1" applyBorder="1" applyProtection="1"/>
    <xf numFmtId="0" fontId="0" fillId="0" borderId="51" xfId="0" applyFont="1" applyBorder="1" applyProtection="1"/>
    <xf numFmtId="0" fontId="10" fillId="0" borderId="52" xfId="3" applyFont="1" applyBorder="1" applyProtection="1"/>
    <xf numFmtId="0" fontId="10" fillId="0" borderId="10" xfId="3" applyFont="1" applyBorder="1" applyAlignment="1" applyProtection="1">
      <alignment horizontal="center"/>
    </xf>
    <xf numFmtId="0" fontId="14" fillId="0" borderId="53" xfId="3" applyFont="1" applyBorder="1" applyAlignment="1" applyProtection="1">
      <alignment horizontal="center"/>
    </xf>
    <xf numFmtId="0" fontId="10" fillId="11" borderId="54" xfId="0" applyFont="1" applyFill="1" applyBorder="1" applyAlignment="1" applyProtection="1">
      <alignment horizontal="center" vertical="center"/>
      <protection locked="0"/>
    </xf>
    <xf numFmtId="0" fontId="10" fillId="11" borderId="55" xfId="0" applyFont="1" applyFill="1" applyBorder="1" applyAlignment="1" applyProtection="1">
      <alignment horizontal="center" vertical="center"/>
      <protection locked="0"/>
    </xf>
    <xf numFmtId="0" fontId="10" fillId="11" borderId="56" xfId="0" applyFont="1" applyFill="1" applyBorder="1" applyAlignment="1" applyProtection="1">
      <alignment horizontal="center" vertical="center"/>
      <protection locked="0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11" borderId="5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5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5" borderId="0" xfId="1" applyFont="1" applyFill="1" applyAlignment="1">
      <alignment horizontal="right" vertical="center"/>
    </xf>
    <xf numFmtId="0" fontId="0" fillId="0" borderId="0" xfId="1" applyFont="1" applyFill="1" applyAlignment="1">
      <alignment horizontal="right" vertical="center"/>
    </xf>
    <xf numFmtId="0" fontId="37" fillId="2" borderId="1" xfId="2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</xf>
    <xf numFmtId="0" fontId="14" fillId="0" borderId="20" xfId="3" applyFont="1" applyBorder="1" applyAlignment="1" applyProtection="1">
      <alignment horizontal="left" vertical="center"/>
    </xf>
    <xf numFmtId="0" fontId="14" fillId="0" borderId="21" xfId="3" applyFont="1" applyBorder="1" applyAlignment="1" applyProtection="1">
      <alignment horizontal="left" vertical="center"/>
    </xf>
    <xf numFmtId="0" fontId="14" fillId="0" borderId="26" xfId="3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7" fillId="0" borderId="0" xfId="3" applyAlignment="1" applyProtection="1">
      <alignment horizontal="center"/>
    </xf>
  </cellXfs>
  <cellStyles count="4">
    <cellStyle name="Link" xfId="2" builtinId="8"/>
    <cellStyle name="Standard" xfId="0" builtinId="0"/>
    <cellStyle name="Standard 2 2" xfId="3"/>
    <cellStyle name="Standard 2 3" xfId="1"/>
  </cellStyles>
  <dxfs count="41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6.png"/><Relationship Id="rId5" Type="http://schemas.openxmlformats.org/officeDocument/2006/relationships/image" Target="../media/image7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5</xdr:col>
      <xdr:colOff>171450</xdr:colOff>
      <xdr:row>1</xdr:row>
      <xdr:rowOff>3811</xdr:rowOff>
    </xdr:to>
    <xdr:pic>
      <xdr:nvPicPr>
        <xdr:cNvPr id="8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3</xdr:col>
      <xdr:colOff>206375</xdr:colOff>
      <xdr:row>0</xdr:row>
      <xdr:rowOff>188596</xdr:rowOff>
    </xdr:to>
    <xdr:pic>
      <xdr:nvPicPr>
        <xdr:cNvPr id="9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1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13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14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6377</xdr:colOff>
      <xdr:row>0</xdr:row>
      <xdr:rowOff>47625</xdr:rowOff>
    </xdr:from>
    <xdr:to>
      <xdr:col>2</xdr:col>
      <xdr:colOff>709092</xdr:colOff>
      <xdr:row>0</xdr:row>
      <xdr:rowOff>910166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77" y="47625"/>
          <a:ext cx="977882" cy="8625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28575</xdr:rowOff>
    </xdr:from>
    <xdr:to>
      <xdr:col>2</xdr:col>
      <xdr:colOff>685800</xdr:colOff>
      <xdr:row>0</xdr:row>
      <xdr:rowOff>981074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8575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12</xdr:col>
      <xdr:colOff>81643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3</xdr:col>
      <xdr:colOff>635794</xdr:colOff>
      <xdr:row>0</xdr:row>
      <xdr:rowOff>956310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1373187</xdr:colOff>
      <xdr:row>0</xdr:row>
      <xdr:rowOff>188595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11914</xdr:colOff>
      <xdr:row>0</xdr:row>
      <xdr:rowOff>33072</xdr:rowOff>
    </xdr:from>
    <xdr:to>
      <xdr:col>2</xdr:col>
      <xdr:colOff>722583</xdr:colOff>
      <xdr:row>0</xdr:row>
      <xdr:rowOff>985571</xdr:rowOff>
    </xdr:to>
    <xdr:pic>
      <xdr:nvPicPr>
        <xdr:cNvPr id="9" name="Grafik 8" descr="S:\SSW-KG\Logos\Logos_SSW Netz\ssw_netz_mittel.bmp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14" y="33072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495300</xdr:colOff>
      <xdr:row>39</xdr:row>
      <xdr:rowOff>66675</xdr:rowOff>
    </xdr:from>
    <xdr:to>
      <xdr:col>14</xdr:col>
      <xdr:colOff>1848117</xdr:colOff>
      <xdr:row>45</xdr:row>
      <xdr:rowOff>177269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00" y="8877300"/>
          <a:ext cx="3086367" cy="11964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3</xdr:col>
      <xdr:colOff>183356</xdr:colOff>
      <xdr:row>0</xdr:row>
      <xdr:rowOff>956310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2806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1194594</xdr:colOff>
      <xdr:row>0</xdr:row>
      <xdr:rowOff>188595</xdr:rowOff>
    </xdr:to>
    <xdr:pic>
      <xdr:nvPicPr>
        <xdr:cNvPr id="3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494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1</xdr:col>
      <xdr:colOff>83344</xdr:colOff>
      <xdr:row>0</xdr:row>
      <xdr:rowOff>955594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19380" cy="536494"/>
        </a:xfrm>
        <a:prstGeom prst="rect">
          <a:avLst/>
        </a:prstGeom>
      </xdr:spPr>
    </xdr:pic>
    <xdr:clientData/>
  </xdr:twoCellAnchor>
  <xdr:twoCellAnchor editAs="oneCell">
    <xdr:from>
      <xdr:col>1</xdr:col>
      <xdr:colOff>11</xdr:colOff>
      <xdr:row>0</xdr:row>
      <xdr:rowOff>19843</xdr:rowOff>
    </xdr:from>
    <xdr:to>
      <xdr:col>2</xdr:col>
      <xdr:colOff>532087</xdr:colOff>
      <xdr:row>0</xdr:row>
      <xdr:rowOff>972342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1" y="19843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5</xdr:col>
      <xdr:colOff>600075</xdr:colOff>
      <xdr:row>0</xdr:row>
      <xdr:rowOff>955252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63195"/>
          <a:ext cx="1208722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2</xdr:col>
      <xdr:colOff>718344</xdr:colOff>
      <xdr:row>0</xdr:row>
      <xdr:rowOff>185420</xdr:rowOff>
    </xdr:to>
    <xdr:pic>
      <xdr:nvPicPr>
        <xdr:cNvPr id="3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494" y="0"/>
          <a:ext cx="688816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52915</xdr:rowOff>
    </xdr:from>
    <xdr:to>
      <xdr:col>2</xdr:col>
      <xdr:colOff>62440</xdr:colOff>
      <xdr:row>0</xdr:row>
      <xdr:rowOff>1005414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915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cherer\AppData\Local\Microsoft\Windows\INetCache\Content.Outlook\1SW60N18\2017-01-01_SLP_Gas_Verfahrensspezifische_Parameter_SSW_Netz_Inter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cherer/Work%20Folders/Downloads/2017-01-01_SLP_Gas_Verfahrensspezifische_Parameter_SSW_Netz_Intern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 refreshError="1"/>
      <sheetData sheetId="1" refreshError="1">
        <row r="6">
          <cell r="D6">
            <v>42278</v>
          </cell>
        </row>
        <row r="9">
          <cell r="D9" t="str">
            <v>SSW Netz GmbH</v>
          </cell>
        </row>
        <row r="11">
          <cell r="D11" t="str">
            <v>9870100900009</v>
          </cell>
        </row>
        <row r="28">
          <cell r="D28" t="str">
            <v>SSW Netz GmbH</v>
          </cell>
        </row>
      </sheetData>
      <sheetData sheetId="2" refreshError="1">
        <row r="46">
          <cell r="D46">
            <v>1</v>
          </cell>
        </row>
        <row r="48">
          <cell r="D48" t="str">
            <v>SSW Netz GmbH</v>
          </cell>
        </row>
      </sheetData>
      <sheetData sheetId="3" refreshError="1">
        <row r="10">
          <cell r="F1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P-Verfahr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90" zoomScaleNormal="9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.85546875" customWidth="1"/>
    <col min="2" max="13" width="11.42578125" customWidth="1"/>
    <col min="14" max="15" width="11.42578125" hidden="1" customWidth="1"/>
    <col min="16" max="16384" width="11.42578125" hidden="1"/>
  </cols>
  <sheetData>
    <row r="1" spans="1:13" ht="75.75" customHeight="1" x14ac:dyDescent="0.25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23.25" x14ac:dyDescent="0.35">
      <c r="B2" s="1" t="s">
        <v>81</v>
      </c>
    </row>
    <row r="3" spans="1:13" x14ac:dyDescent="0.25"/>
    <row r="4" spans="1:13" x14ac:dyDescent="0.25">
      <c r="B4" t="s">
        <v>82</v>
      </c>
    </row>
    <row r="5" spans="1:13" x14ac:dyDescent="0.25">
      <c r="B5" t="s">
        <v>83</v>
      </c>
    </row>
    <row r="6" spans="1:13" x14ac:dyDescent="0.25"/>
    <row r="7" spans="1:13" x14ac:dyDescent="0.25">
      <c r="B7" t="s">
        <v>84</v>
      </c>
    </row>
    <row r="8" spans="1:13" x14ac:dyDescent="0.25">
      <c r="B8" t="s">
        <v>85</v>
      </c>
    </row>
    <row r="9" spans="1:13" x14ac:dyDescent="0.25"/>
    <row r="10" spans="1:13" x14ac:dyDescent="0.25">
      <c r="B10" s="43" t="s">
        <v>86</v>
      </c>
    </row>
    <row r="11" spans="1:13" x14ac:dyDescent="0.25">
      <c r="B11" t="s">
        <v>87</v>
      </c>
    </row>
    <row r="12" spans="1:13" x14ac:dyDescent="0.25">
      <c r="B12" t="s">
        <v>88</v>
      </c>
    </row>
    <row r="13" spans="1:13" x14ac:dyDescent="0.25">
      <c r="B13" t="s">
        <v>89</v>
      </c>
    </row>
    <row r="14" spans="1:13" x14ac:dyDescent="0.25"/>
    <row r="15" spans="1:13" x14ac:dyDescent="0.25">
      <c r="B15" s="44" t="s">
        <v>90</v>
      </c>
      <c r="C15" s="3"/>
    </row>
    <row r="16" spans="1:13" x14ac:dyDescent="0.25">
      <c r="B16" s="3"/>
      <c r="C16" s="3"/>
      <c r="G16" s="20"/>
    </row>
    <row r="17" spans="2:3" x14ac:dyDescent="0.25">
      <c r="B17" s="13" t="s">
        <v>91</v>
      </c>
      <c r="C17" s="3"/>
    </row>
    <row r="18" spans="2:3" x14ac:dyDescent="0.25">
      <c r="B18" s="45" t="s">
        <v>92</v>
      </c>
      <c r="C18" s="3"/>
    </row>
    <row r="19" spans="2:3" x14ac:dyDescent="0.25">
      <c r="B19" s="45" t="s">
        <v>93</v>
      </c>
      <c r="C19" s="3"/>
    </row>
    <row r="20" spans="2:3" x14ac:dyDescent="0.25">
      <c r="B20" s="13"/>
      <c r="C20" s="3"/>
    </row>
    <row r="21" spans="2:3" x14ac:dyDescent="0.25">
      <c r="B21" s="12" t="s">
        <v>94</v>
      </c>
      <c r="C21" s="3"/>
    </row>
    <row r="22" spans="2:3" x14ac:dyDescent="0.25">
      <c r="B22" s="45" t="s">
        <v>95</v>
      </c>
      <c r="C22" s="3"/>
    </row>
    <row r="23" spans="2:3" x14ac:dyDescent="0.25">
      <c r="B23" s="45" t="s">
        <v>96</v>
      </c>
      <c r="C23" s="3"/>
    </row>
    <row r="24" spans="2:3" x14ac:dyDescent="0.25">
      <c r="B24" s="13"/>
      <c r="C24" s="3"/>
    </row>
    <row r="25" spans="2:3" x14ac:dyDescent="0.25">
      <c r="B25" s="13" t="s">
        <v>97</v>
      </c>
      <c r="C25" s="3"/>
    </row>
    <row r="26" spans="2:3" x14ac:dyDescent="0.25">
      <c r="B26" s="45" t="s">
        <v>98</v>
      </c>
      <c r="C26" s="3"/>
    </row>
    <row r="27" spans="2:3" x14ac:dyDescent="0.25">
      <c r="B27" s="45" t="s">
        <v>99</v>
      </c>
      <c r="C27" s="3"/>
    </row>
    <row r="28" spans="2:3" x14ac:dyDescent="0.25">
      <c r="B28" s="3"/>
      <c r="C28" s="3"/>
    </row>
    <row r="29" spans="2:3" x14ac:dyDescent="0.25">
      <c r="B29" s="46" t="s">
        <v>100</v>
      </c>
      <c r="C29" s="47">
        <v>44470</v>
      </c>
    </row>
    <row r="30" spans="2:3" x14ac:dyDescent="0.25">
      <c r="B30" s="46" t="s">
        <v>101</v>
      </c>
      <c r="C30" s="48" t="s">
        <v>102</v>
      </c>
    </row>
    <row r="31" spans="2:3" x14ac:dyDescent="0.25"/>
    <row r="32" spans="2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password="DEFA" sheet="1" objects="1" scenarios="1"/>
  <mergeCells count="1">
    <mergeCell ref="A1:M1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50"/>
  <sheetViews>
    <sheetView zoomScale="90" zoomScaleNormal="90" workbookViewId="0">
      <selection activeCell="D6" sqref="D6"/>
    </sheetView>
  </sheetViews>
  <sheetFormatPr baseColWidth="10" defaultColWidth="0" defaultRowHeight="14.25" zeroHeight="1" x14ac:dyDescent="0.25"/>
  <cols>
    <col min="1" max="1" width="2.85546875" style="20" customWidth="1"/>
    <col min="2" max="2" width="4.140625" style="20" customWidth="1"/>
    <col min="3" max="3" width="58.140625" style="21" bestFit="1" customWidth="1"/>
    <col min="4" max="4" width="49.140625" style="20" customWidth="1"/>
    <col min="5" max="16384" width="11.42578125" style="20" hidden="1"/>
  </cols>
  <sheetData>
    <row r="1" spans="1:4" ht="75.75" customHeight="1" x14ac:dyDescent="0.25">
      <c r="A1" s="253"/>
      <c r="B1" s="253"/>
      <c r="C1" s="253"/>
      <c r="D1" s="253"/>
    </row>
    <row r="2" spans="1:4" ht="22.5" customHeight="1" x14ac:dyDescent="0.25">
      <c r="B2" s="244" t="s">
        <v>0</v>
      </c>
      <c r="D2" s="13"/>
    </row>
    <row r="3" spans="1:4" ht="15" x14ac:dyDescent="0.25">
      <c r="B3" s="21"/>
      <c r="C3" s="6"/>
      <c r="D3" s="13"/>
    </row>
    <row r="4" spans="1:4" ht="15" x14ac:dyDescent="0.25">
      <c r="B4" s="21"/>
      <c r="C4" s="245" t="s">
        <v>1</v>
      </c>
      <c r="D4" s="4">
        <v>44469</v>
      </c>
    </row>
    <row r="5" spans="1:4" ht="15" x14ac:dyDescent="0.25">
      <c r="B5" s="21"/>
      <c r="C5" s="6"/>
      <c r="D5" s="13"/>
    </row>
    <row r="6" spans="1:4" ht="15" x14ac:dyDescent="0.25">
      <c r="B6" s="21"/>
      <c r="C6" s="245" t="s">
        <v>2</v>
      </c>
      <c r="D6" s="4">
        <v>44470</v>
      </c>
    </row>
    <row r="7" spans="1:4" ht="15" x14ac:dyDescent="0.25">
      <c r="B7" s="21"/>
      <c r="C7" s="6"/>
      <c r="D7" s="13"/>
    </row>
    <row r="8" spans="1:4" ht="15" x14ac:dyDescent="0.25">
      <c r="B8" s="21"/>
      <c r="C8" s="246"/>
      <c r="D8" s="13"/>
    </row>
    <row r="9" spans="1:4" ht="15" x14ac:dyDescent="0.25">
      <c r="B9" s="21" t="s">
        <v>3</v>
      </c>
      <c r="C9" s="247" t="s">
        <v>4</v>
      </c>
      <c r="D9" s="18" t="s">
        <v>5</v>
      </c>
    </row>
    <row r="10" spans="1:4" ht="15" x14ac:dyDescent="0.25">
      <c r="B10" s="21"/>
      <c r="C10" s="248"/>
      <c r="D10" s="14"/>
    </row>
    <row r="11" spans="1:4" ht="15" x14ac:dyDescent="0.25">
      <c r="B11" s="21" t="s">
        <v>6</v>
      </c>
      <c r="C11" s="245" t="s">
        <v>7</v>
      </c>
      <c r="D11" s="15" t="s">
        <v>8</v>
      </c>
    </row>
    <row r="12" spans="1:4" ht="15" x14ac:dyDescent="0.25">
      <c r="B12" s="21"/>
      <c r="C12" s="248"/>
      <c r="D12" s="14"/>
    </row>
    <row r="13" spans="1:4" ht="15" x14ac:dyDescent="0.25">
      <c r="B13" s="21" t="s">
        <v>9</v>
      </c>
      <c r="C13" s="247" t="s">
        <v>10</v>
      </c>
      <c r="D13" s="18" t="s">
        <v>11</v>
      </c>
    </row>
    <row r="14" spans="1:4" ht="15" x14ac:dyDescent="0.25">
      <c r="B14" s="21"/>
      <c r="C14" s="248"/>
      <c r="D14" s="16"/>
    </row>
    <row r="15" spans="1:4" ht="15" x14ac:dyDescent="0.25">
      <c r="B15" s="21" t="s">
        <v>12</v>
      </c>
      <c r="C15" s="247" t="s">
        <v>13</v>
      </c>
      <c r="D15" s="17" t="s">
        <v>14</v>
      </c>
    </row>
    <row r="16" spans="1:4" ht="15" x14ac:dyDescent="0.25">
      <c r="B16" s="21"/>
      <c r="C16" s="248"/>
      <c r="D16" s="16"/>
    </row>
    <row r="17" spans="2:5" ht="15" x14ac:dyDescent="0.25">
      <c r="B17" s="21" t="s">
        <v>15</v>
      </c>
      <c r="C17" s="247" t="s">
        <v>16</v>
      </c>
      <c r="D17" s="18" t="s">
        <v>17</v>
      </c>
    </row>
    <row r="18" spans="2:5" ht="15" x14ac:dyDescent="0.25">
      <c r="B18" s="21"/>
      <c r="C18" s="248"/>
      <c r="D18" s="16"/>
    </row>
    <row r="19" spans="2:5" ht="15" x14ac:dyDescent="0.25">
      <c r="B19" s="21" t="s">
        <v>18</v>
      </c>
      <c r="C19" s="247" t="s">
        <v>19</v>
      </c>
      <c r="D19" s="18" t="s">
        <v>333</v>
      </c>
    </row>
    <row r="20" spans="2:5" ht="15" x14ac:dyDescent="0.25">
      <c r="B20" s="21"/>
      <c r="C20" s="248"/>
      <c r="D20" s="16"/>
    </row>
    <row r="21" spans="2:5" ht="15" x14ac:dyDescent="0.25">
      <c r="B21" s="21" t="s">
        <v>20</v>
      </c>
      <c r="C21" s="247" t="s">
        <v>21</v>
      </c>
      <c r="D21" s="249" t="s">
        <v>22</v>
      </c>
    </row>
    <row r="22" spans="2:5" ht="15" x14ac:dyDescent="0.25">
      <c r="B22" s="21"/>
      <c r="C22" s="248"/>
      <c r="D22" s="16"/>
    </row>
    <row r="23" spans="2:5" ht="15" x14ac:dyDescent="0.25">
      <c r="B23" s="21" t="s">
        <v>23</v>
      </c>
      <c r="C23" s="247" t="s">
        <v>24</v>
      </c>
      <c r="D23" s="18" t="s">
        <v>332</v>
      </c>
    </row>
    <row r="24" spans="2:5" ht="15" x14ac:dyDescent="0.25">
      <c r="B24" s="21"/>
      <c r="C24" s="246"/>
      <c r="D24" s="9"/>
      <c r="E24" s="22"/>
    </row>
    <row r="25" spans="2:5" ht="15" x14ac:dyDescent="0.25">
      <c r="B25" s="21" t="s">
        <v>25</v>
      </c>
      <c r="C25" s="247" t="s">
        <v>26</v>
      </c>
      <c r="D25" s="18">
        <v>1</v>
      </c>
    </row>
    <row r="26" spans="2:5" ht="15" x14ac:dyDescent="0.25">
      <c r="B26" s="21"/>
      <c r="C26" s="246"/>
      <c r="D26" s="9"/>
      <c r="E26" s="22"/>
    </row>
    <row r="27" spans="2:5" ht="15" x14ac:dyDescent="0.25">
      <c r="B27" s="21" t="s">
        <v>27</v>
      </c>
      <c r="C27" s="245" t="s">
        <v>28</v>
      </c>
      <c r="D27" s="18" t="s">
        <v>29</v>
      </c>
      <c r="E27" s="23"/>
    </row>
    <row r="28" spans="2:5" ht="15" x14ac:dyDescent="0.25">
      <c r="C28" s="250"/>
      <c r="D28" s="19" t="s">
        <v>5</v>
      </c>
      <c r="E28" s="24"/>
    </row>
    <row r="29" spans="2:5" ht="15" x14ac:dyDescent="0.25">
      <c r="C29" s="245" t="s">
        <v>29</v>
      </c>
      <c r="D29" s="251" t="s">
        <v>5</v>
      </c>
      <c r="E29" s="25"/>
    </row>
    <row r="30" spans="2:5" ht="15" x14ac:dyDescent="0.25">
      <c r="C30" s="6"/>
      <c r="D30" s="13"/>
    </row>
    <row r="31" spans="2:5" hidden="1" x14ac:dyDescent="0.25"/>
    <row r="32" spans="2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</sheetData>
  <sheetProtection sheet="1" objects="1" scenarios="1" selectLockedCells="1" selectUnlockedCells="1"/>
  <mergeCells count="1">
    <mergeCell ref="A1:D1"/>
  </mergeCells>
  <conditionalFormatting sqref="D29">
    <cfRule type="expression" dxfId="40" priority="2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$C$28:$C$29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2"/>
  <sheetViews>
    <sheetView zoomScale="90" zoomScaleNormal="90" workbookViewId="0">
      <selection activeCell="D20" sqref="D20"/>
    </sheetView>
  </sheetViews>
  <sheetFormatPr baseColWidth="10" defaultColWidth="0" defaultRowHeight="15" zeroHeight="1" x14ac:dyDescent="0.25"/>
  <cols>
    <col min="1" max="1" width="2.85546875" customWidth="1"/>
    <col min="2" max="2" width="5.85546875" customWidth="1"/>
    <col min="3" max="3" width="60" customWidth="1"/>
    <col min="4" max="4" width="33.140625" customWidth="1"/>
    <col min="5" max="5" width="6.7109375" customWidth="1"/>
    <col min="6" max="16384" width="11.42578125" hidden="1"/>
  </cols>
  <sheetData>
    <row r="1" spans="1:5" s="20" customFormat="1" ht="84.75" customHeight="1" x14ac:dyDescent="0.25">
      <c r="A1" s="253"/>
      <c r="B1" s="253"/>
      <c r="C1" s="253"/>
      <c r="D1" s="253"/>
      <c r="E1" s="253"/>
    </row>
    <row r="2" spans="1:5" ht="23.25" x14ac:dyDescent="0.35">
      <c r="B2" s="1" t="s">
        <v>30</v>
      </c>
    </row>
    <row r="3" spans="1:5" x14ac:dyDescent="0.25">
      <c r="B3" s="3"/>
      <c r="C3" s="3"/>
      <c r="D3" s="3"/>
      <c r="E3" s="3"/>
    </row>
    <row r="4" spans="1:5" x14ac:dyDescent="0.25">
      <c r="B4" s="2"/>
      <c r="C4" s="26" t="s">
        <v>31</v>
      </c>
      <c r="D4" s="27" t="s">
        <v>5</v>
      </c>
    </row>
    <row r="5" spans="1:5" x14ac:dyDescent="0.25">
      <c r="B5" s="2"/>
      <c r="C5" s="28" t="s">
        <v>32</v>
      </c>
      <c r="D5" s="27" t="s">
        <v>5</v>
      </c>
      <c r="E5" s="3"/>
    </row>
    <row r="6" spans="1:5" x14ac:dyDescent="0.25">
      <c r="B6" s="2"/>
      <c r="C6" s="29" t="s">
        <v>33</v>
      </c>
      <c r="D6" s="30" t="s">
        <v>8</v>
      </c>
      <c r="E6" s="3"/>
    </row>
    <row r="7" spans="1:5" x14ac:dyDescent="0.25">
      <c r="B7" s="2"/>
      <c r="C7" s="26" t="s">
        <v>34</v>
      </c>
      <c r="D7" s="31">
        <v>42278</v>
      </c>
      <c r="E7" s="3"/>
    </row>
    <row r="8" spans="1:5" x14ac:dyDescent="0.25">
      <c r="B8" s="3"/>
      <c r="C8" s="3"/>
      <c r="D8" s="3"/>
      <c r="E8" s="3"/>
    </row>
    <row r="9" spans="1:5" x14ac:dyDescent="0.25">
      <c r="B9" s="32" t="s">
        <v>35</v>
      </c>
      <c r="C9" s="7" t="s">
        <v>36</v>
      </c>
      <c r="D9" s="33" t="s">
        <v>37</v>
      </c>
      <c r="E9" s="3"/>
    </row>
    <row r="10" spans="1:5" x14ac:dyDescent="0.25">
      <c r="B10" s="2"/>
      <c r="C10" s="7"/>
      <c r="D10" s="8"/>
      <c r="E10" s="3"/>
    </row>
    <row r="11" spans="1:5" x14ac:dyDescent="0.25">
      <c r="B11" s="32" t="s">
        <v>38</v>
      </c>
      <c r="C11" s="7" t="s">
        <v>39</v>
      </c>
      <c r="D11" s="33" t="s">
        <v>40</v>
      </c>
      <c r="E11" s="3"/>
    </row>
    <row r="12" spans="1:5" x14ac:dyDescent="0.25">
      <c r="B12" s="2"/>
      <c r="C12" s="7"/>
      <c r="D12" s="8"/>
      <c r="E12" s="3"/>
    </row>
    <row r="13" spans="1:5" x14ac:dyDescent="0.25">
      <c r="B13" s="32" t="s">
        <v>41</v>
      </c>
      <c r="C13" s="7" t="s">
        <v>42</v>
      </c>
      <c r="D13" s="33" t="s">
        <v>43</v>
      </c>
      <c r="E13" s="3"/>
    </row>
    <row r="14" spans="1:5" x14ac:dyDescent="0.25">
      <c r="B14" s="2"/>
      <c r="C14" s="7"/>
      <c r="D14" s="8"/>
      <c r="E14" s="3"/>
    </row>
    <row r="15" spans="1:5" x14ac:dyDescent="0.25">
      <c r="B15" s="32" t="s">
        <v>44</v>
      </c>
      <c r="C15" s="34" t="s">
        <v>45</v>
      </c>
      <c r="D15" s="18" t="s">
        <v>46</v>
      </c>
      <c r="E15" s="3"/>
    </row>
    <row r="16" spans="1:5" x14ac:dyDescent="0.25">
      <c r="B16" s="2"/>
      <c r="C16" s="35" t="s">
        <v>74</v>
      </c>
      <c r="D16" s="36"/>
      <c r="E16" s="3"/>
    </row>
    <row r="17" spans="2:5" x14ac:dyDescent="0.25">
      <c r="B17" s="2"/>
      <c r="C17" s="35" t="s">
        <v>75</v>
      </c>
      <c r="D17" s="36"/>
      <c r="E17" s="3"/>
    </row>
    <row r="18" spans="2:5" x14ac:dyDescent="0.25">
      <c r="B18" s="2"/>
      <c r="C18" s="35"/>
      <c r="D18" s="36"/>
      <c r="E18" s="3"/>
    </row>
    <row r="19" spans="2:5" x14ac:dyDescent="0.25">
      <c r="B19" s="32" t="s">
        <v>47</v>
      </c>
      <c r="C19" t="s">
        <v>48</v>
      </c>
      <c r="D19" s="18" t="s">
        <v>49</v>
      </c>
      <c r="E19" s="3"/>
    </row>
    <row r="20" spans="2:5" x14ac:dyDescent="0.25">
      <c r="B20" s="32"/>
      <c r="C20" t="s">
        <v>76</v>
      </c>
      <c r="D20" s="10" t="s">
        <v>50</v>
      </c>
      <c r="E20" s="3"/>
    </row>
    <row r="21" spans="2:5" x14ac:dyDescent="0.25">
      <c r="B21" s="2"/>
      <c r="C21" s="5" t="s">
        <v>51</v>
      </c>
      <c r="D21" s="5" t="s">
        <v>77</v>
      </c>
      <c r="E21" s="3"/>
    </row>
    <row r="22" spans="2:5" x14ac:dyDescent="0.25">
      <c r="B22" s="2"/>
      <c r="C22" s="5"/>
      <c r="D22" s="3"/>
      <c r="E22" s="3"/>
    </row>
    <row r="23" spans="2:5" x14ac:dyDescent="0.25">
      <c r="B23" s="32" t="s">
        <v>52</v>
      </c>
      <c r="C23" s="37" t="s">
        <v>53</v>
      </c>
      <c r="D23" s="10" t="s">
        <v>54</v>
      </c>
      <c r="E23" s="3"/>
    </row>
    <row r="24" spans="2:5" x14ac:dyDescent="0.25">
      <c r="B24" s="32"/>
      <c r="C24" s="37" t="s">
        <v>55</v>
      </c>
      <c r="D24" s="10" t="s">
        <v>56</v>
      </c>
      <c r="E24" s="3"/>
    </row>
    <row r="25" spans="2:5" x14ac:dyDescent="0.25">
      <c r="B25" s="2"/>
      <c r="C25" s="3" t="s">
        <v>78</v>
      </c>
      <c r="D25" s="38">
        <v>1</v>
      </c>
      <c r="E25" s="3"/>
    </row>
    <row r="26" spans="2:5" x14ac:dyDescent="0.25">
      <c r="B26" s="2"/>
      <c r="C26" s="3" t="s">
        <v>79</v>
      </c>
      <c r="D26" s="39"/>
      <c r="E26" s="3"/>
    </row>
    <row r="27" spans="2:5" x14ac:dyDescent="0.25">
      <c r="B27" s="2"/>
      <c r="C27" s="5"/>
      <c r="D27" s="3"/>
      <c r="E27" s="3"/>
    </row>
    <row r="28" spans="2:5" x14ac:dyDescent="0.25">
      <c r="B28" s="32" t="s">
        <v>57</v>
      </c>
      <c r="C28" s="37" t="s">
        <v>58</v>
      </c>
      <c r="D28" s="10" t="s">
        <v>54</v>
      </c>
      <c r="E28" s="3"/>
    </row>
    <row r="29" spans="2:5" x14ac:dyDescent="0.25">
      <c r="B29" s="2"/>
      <c r="C29" s="3" t="s">
        <v>80</v>
      </c>
      <c r="D29" s="3"/>
      <c r="E29" s="3"/>
    </row>
    <row r="30" spans="2:5" x14ac:dyDescent="0.25">
      <c r="B30" s="2"/>
      <c r="C30" s="3" t="s">
        <v>79</v>
      </c>
      <c r="D30" s="3"/>
      <c r="E30" s="3"/>
    </row>
    <row r="31" spans="2:5" x14ac:dyDescent="0.25">
      <c r="B31" s="6" t="s">
        <v>59</v>
      </c>
      <c r="C31" s="5" t="s">
        <v>60</v>
      </c>
      <c r="D31" s="10">
        <v>15</v>
      </c>
      <c r="E31" s="3"/>
    </row>
    <row r="32" spans="2:5" x14ac:dyDescent="0.25">
      <c r="B32" s="2"/>
      <c r="C32" s="5"/>
      <c r="D32" s="3"/>
      <c r="E32" s="3"/>
    </row>
    <row r="33" spans="2:5" x14ac:dyDescent="0.25">
      <c r="B33" s="32" t="s">
        <v>61</v>
      </c>
      <c r="C33" s="7" t="s">
        <v>62</v>
      </c>
      <c r="D33" s="40">
        <v>1500000</v>
      </c>
      <c r="E33" s="3" t="s">
        <v>63</v>
      </c>
    </row>
    <row r="34" spans="2:5" x14ac:dyDescent="0.25">
      <c r="C34" t="s">
        <v>64</v>
      </c>
    </row>
    <row r="35" spans="2:5" x14ac:dyDescent="0.25">
      <c r="B35" s="3"/>
      <c r="C35" s="41"/>
      <c r="D35" s="8"/>
      <c r="E35" s="3"/>
    </row>
    <row r="36" spans="2:5" x14ac:dyDescent="0.25">
      <c r="B36" s="32" t="s">
        <v>65</v>
      </c>
      <c r="C36" s="7" t="s">
        <v>66</v>
      </c>
      <c r="D36" s="42">
        <v>500</v>
      </c>
      <c r="E36" s="3" t="s">
        <v>67</v>
      </c>
    </row>
    <row r="37" spans="2:5" x14ac:dyDescent="0.25">
      <c r="C37" t="s">
        <v>68</v>
      </c>
    </row>
    <row r="38" spans="2:5" x14ac:dyDescent="0.25">
      <c r="B38" s="32"/>
      <c r="C38" s="12"/>
    </row>
    <row r="39" spans="2:5" x14ac:dyDescent="0.25">
      <c r="B39" s="32"/>
      <c r="C39" s="12" t="s">
        <v>69</v>
      </c>
    </row>
    <row r="40" spans="2:5" x14ac:dyDescent="0.25">
      <c r="C40" s="12" t="s">
        <v>70</v>
      </c>
    </row>
    <row r="41" spans="2:5" x14ac:dyDescent="0.25">
      <c r="C41" s="12"/>
    </row>
    <row r="42" spans="2:5" x14ac:dyDescent="0.25">
      <c r="B42" s="2" t="s">
        <v>71</v>
      </c>
      <c r="C42" s="29" t="s">
        <v>72</v>
      </c>
      <c r="D42" s="10">
        <v>1</v>
      </c>
      <c r="E42" s="3"/>
    </row>
    <row r="43" spans="2:5" x14ac:dyDescent="0.25">
      <c r="B43" s="2"/>
      <c r="C43" s="5"/>
      <c r="D43" s="3"/>
      <c r="E43" s="3"/>
    </row>
    <row r="44" spans="2:5" x14ac:dyDescent="0.25">
      <c r="C44" s="2" t="s">
        <v>73</v>
      </c>
      <c r="D44" s="11" t="s">
        <v>5</v>
      </c>
    </row>
    <row r="45" spans="2:5" hidden="1" x14ac:dyDescent="0.25"/>
    <row r="46" spans="2:5" hidden="1" x14ac:dyDescent="0.25"/>
    <row r="47" spans="2:5" hidden="1" x14ac:dyDescent="0.25"/>
    <row r="48" spans="2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x14ac:dyDescent="0.25"/>
    <row r="60" hidden="1" x14ac:dyDescent="0.25"/>
    <row r="61" hidden="1" x14ac:dyDescent="0.25"/>
    <row r="62" x14ac:dyDescent="0.25"/>
  </sheetData>
  <sheetProtection selectLockedCells="1" selectUnlockedCells="1"/>
  <mergeCells count="1">
    <mergeCell ref="A1:E1"/>
  </mergeCells>
  <conditionalFormatting sqref="D44">
    <cfRule type="expression" dxfId="39" priority="10">
      <formula>IF(CELL("Zeile",D44)&lt;$D$42+CELL("Zeile",$D$44),1,0)</formula>
    </cfRule>
  </conditionalFormatting>
  <conditionalFormatting sqref="D28">
    <cfRule type="expression" dxfId="38" priority="6">
      <formula>IF($D$15="synthetisch",1,0)</formula>
    </cfRule>
  </conditionalFormatting>
  <conditionalFormatting sqref="D25">
    <cfRule type="expression" dxfId="37" priority="4">
      <formula>IF(AND($D$24=$I$24,$D$23=$H$23),1,0)</formula>
    </cfRule>
  </conditionalFormatting>
  <conditionalFormatting sqref="D23:D25">
    <cfRule type="expression" dxfId="36" priority="7">
      <formula>IF($D$15="analytisch",1,0)</formula>
    </cfRule>
  </conditionalFormatting>
  <conditionalFormatting sqref="D24">
    <cfRule type="expression" dxfId="35" priority="5">
      <formula>IF($D$23="nein",1)</formula>
    </cfRule>
  </conditionalFormatting>
  <conditionalFormatting sqref="D20">
    <cfRule type="expression" dxfId="34" priority="2">
      <formula>IF($D$15="analytisch",1,0)</formula>
    </cfRule>
  </conditionalFormatting>
  <conditionalFormatting sqref="D20">
    <cfRule type="expression" dxfId="33" priority="1">
      <formula>IF($D$23="nein",1)</formula>
    </cfRule>
  </conditionalFormatting>
  <dataValidations count="10">
    <dataValidation type="list" allowBlank="1" showInputMessage="1" showErrorMessage="1" sqref="D28">
      <formula1>$H$28:$I$28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9">
      <formula1>"THE, NCG"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42">
      <formula1>$H$42:$V$42</formula1>
    </dataValidation>
    <dataValidation type="whole" allowBlank="1" showInputMessage="1" showErrorMessage="1" sqref="D31">
      <formula1>1</formula1>
      <formula2>200</formula2>
    </dataValidation>
    <dataValidation type="list" allowBlank="1" showInputMessage="1" showErrorMessage="1" sqref="D15">
      <formula1>$H$15:$I$15</formula1>
    </dataValidation>
  </dataValidations>
  <pageMargins left="0.7" right="0.7" top="0.78740157499999996" bottom="0.78740157499999996" header="0.3" footer="0.3"/>
  <customProperties>
    <customPr name="_pios_id" r:id="rId1"/>
  </customPropertie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E02C2F7-5E3A-4D7B-824C-E26E7ED91DC7}">
            <xm:f>IF($D$31&lt;&gt;'C:\Users\mscherer\AppData\Local\Microsoft\Windows\INetCache\Content.Outlook\1SW60N18\[2017-01-01_SLP_Gas_Verfahrensspezifische_Parameter_SSW_Netz_Internet.xlsx]SLP-Profile'!#REF!,1,0)</xm:f>
            <x14:dxf>
              <fill>
                <patternFill>
                  <bgColor rgb="FFFF0000"/>
                </patternFill>
              </fill>
            </x14:dxf>
          </x14:cfRule>
          <xm:sqref>D31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FC78"/>
  <sheetViews>
    <sheetView zoomScale="80" zoomScaleNormal="80" workbookViewId="0">
      <selection activeCell="J5" sqref="J5"/>
    </sheetView>
  </sheetViews>
  <sheetFormatPr baseColWidth="10" defaultColWidth="0" defaultRowHeight="15" customHeight="1" zeroHeight="1" x14ac:dyDescent="0.25"/>
  <cols>
    <col min="1" max="1" width="2.85546875" style="49" customWidth="1"/>
    <col min="2" max="2" width="5.42578125" style="49" customWidth="1"/>
    <col min="3" max="3" width="37.5703125" style="49" customWidth="1"/>
    <col min="4" max="4" width="12.5703125" style="49" customWidth="1"/>
    <col min="5" max="14" width="12.7109375" style="49" customWidth="1"/>
    <col min="15" max="15" width="34.140625" style="49" customWidth="1"/>
    <col min="16" max="16" width="7.28515625" style="50" customWidth="1"/>
    <col min="17" max="18" width="7.28515625" style="51" hidden="1" customWidth="1"/>
    <col min="19" max="19" width="13.42578125" style="51" hidden="1" customWidth="1"/>
    <col min="20" max="20" width="23.5703125" style="51" hidden="1" customWidth="1"/>
    <col min="21" max="21" width="5.42578125" style="51" hidden="1" customWidth="1"/>
    <col min="22" max="22" width="5" style="51" hidden="1" customWidth="1"/>
    <col min="23" max="23" width="5.28515625" style="51" hidden="1" customWidth="1"/>
    <col min="24" max="24" width="5" style="51" hidden="1" customWidth="1"/>
    <col min="25" max="25" width="8.140625" style="51" hidden="1" customWidth="1"/>
    <col min="26" max="26" width="11.7109375" style="51" hidden="1" customWidth="1"/>
    <col min="27" max="27" width="8.85546875" style="51" hidden="1" customWidth="1"/>
    <col min="28" max="28" width="11" style="51" hidden="1" customWidth="1"/>
    <col min="29" max="29" width="11" style="52" hidden="1" customWidth="1"/>
    <col min="30" max="36" width="4" style="52" hidden="1" customWidth="1"/>
    <col min="37" max="37" width="4.42578125" style="52" hidden="1" customWidth="1"/>
    <col min="38" max="38" width="4" style="52" hidden="1" customWidth="1"/>
    <col min="39" max="47" width="4.42578125" style="52" hidden="1" customWidth="1"/>
    <col min="48" max="48" width="4" style="52" hidden="1" customWidth="1"/>
    <col min="49" max="16383" width="22.5703125" style="52" hidden="1"/>
    <col min="16384" max="16384" width="1" style="52" hidden="1" customWidth="1"/>
  </cols>
  <sheetData>
    <row r="1" spans="1:56" ht="80.25" customHeight="1" x14ac:dyDescent="0.2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56" ht="23.25" x14ac:dyDescent="0.35">
      <c r="A2" s="52"/>
      <c r="B2" s="53" t="s">
        <v>103</v>
      </c>
    </row>
    <row r="3" spans="1:56" ht="15" customHeight="1" x14ac:dyDescent="0.35">
      <c r="A3" s="52"/>
      <c r="B3" s="53"/>
    </row>
    <row r="4" spans="1:56" x14ac:dyDescent="0.25">
      <c r="A4" s="52"/>
      <c r="B4" s="54"/>
      <c r="C4" s="26" t="s">
        <v>31</v>
      </c>
      <c r="D4" s="52"/>
      <c r="E4" s="55" t="s">
        <v>5</v>
      </c>
      <c r="F4" s="55"/>
      <c r="G4" s="55"/>
      <c r="M4" s="54"/>
      <c r="N4" s="54"/>
      <c r="O4" s="54"/>
    </row>
    <row r="5" spans="1:56" x14ac:dyDescent="0.25">
      <c r="A5" s="52"/>
      <c r="B5" s="54"/>
      <c r="C5" s="26" t="s">
        <v>32</v>
      </c>
      <c r="D5" s="52"/>
      <c r="E5" s="27" t="s">
        <v>5</v>
      </c>
      <c r="F5" s="54"/>
      <c r="G5" s="54"/>
      <c r="H5" s="54"/>
      <c r="M5" s="54"/>
      <c r="N5" s="54"/>
      <c r="O5" s="54"/>
    </row>
    <row r="6" spans="1:56" x14ac:dyDescent="0.25">
      <c r="A6" s="52"/>
      <c r="B6" s="54"/>
      <c r="C6" s="29" t="s">
        <v>33</v>
      </c>
      <c r="D6" s="52"/>
      <c r="E6" s="56" t="s">
        <v>8</v>
      </c>
      <c r="F6" s="56"/>
      <c r="G6" s="56"/>
      <c r="H6" s="54"/>
      <c r="I6" s="54"/>
      <c r="J6" s="54"/>
      <c r="K6" s="54"/>
      <c r="L6" s="54"/>
      <c r="M6" s="54"/>
      <c r="N6" s="54"/>
      <c r="O6" s="54"/>
    </row>
    <row r="7" spans="1:56" x14ac:dyDescent="0.25">
      <c r="A7" s="52"/>
      <c r="B7" s="54"/>
      <c r="C7" s="26" t="s">
        <v>34</v>
      </c>
      <c r="D7" s="52"/>
      <c r="E7" s="31">
        <v>42278</v>
      </c>
      <c r="F7" s="54"/>
      <c r="G7" s="54"/>
      <c r="J7" s="54"/>
      <c r="K7" s="54"/>
      <c r="L7" s="54"/>
      <c r="M7" s="54"/>
      <c r="N7" s="54"/>
      <c r="O7" s="54"/>
    </row>
    <row r="8" spans="1:56" x14ac:dyDescent="0.25">
      <c r="A8" s="52"/>
      <c r="B8" s="54"/>
      <c r="C8" s="54"/>
      <c r="D8" s="54"/>
      <c r="E8" s="54"/>
      <c r="F8" s="54"/>
      <c r="G8" s="54"/>
      <c r="H8" s="57" t="s">
        <v>104</v>
      </c>
      <c r="J8" s="54"/>
      <c r="K8" s="54"/>
      <c r="L8" s="54"/>
      <c r="M8" s="54"/>
      <c r="N8" s="54"/>
      <c r="O8" s="54"/>
    </row>
    <row r="9" spans="1:56" x14ac:dyDescent="0.25">
      <c r="A9" s="52"/>
      <c r="B9" s="54"/>
      <c r="C9" s="29" t="s">
        <v>105</v>
      </c>
      <c r="D9" s="54"/>
      <c r="E9" s="54"/>
      <c r="F9" s="58">
        <f>'[1]SLP-Verfahren'!D46</f>
        <v>1</v>
      </c>
      <c r="H9" s="59" t="s">
        <v>106</v>
      </c>
      <c r="J9" s="54"/>
      <c r="K9" s="54"/>
      <c r="L9" s="54"/>
      <c r="M9" s="54"/>
      <c r="N9" s="54"/>
      <c r="O9" s="54"/>
    </row>
    <row r="10" spans="1:56" x14ac:dyDescent="0.25">
      <c r="A10" s="52"/>
      <c r="B10" s="54"/>
      <c r="C10" s="26" t="s">
        <v>107</v>
      </c>
      <c r="D10" s="54"/>
      <c r="E10" s="54"/>
      <c r="F10" s="18">
        <v>1</v>
      </c>
      <c r="G10" s="52"/>
      <c r="H10" s="59" t="s">
        <v>108</v>
      </c>
      <c r="J10" s="54"/>
      <c r="K10" s="54"/>
      <c r="L10" s="54"/>
      <c r="M10" s="54"/>
      <c r="N10" s="54"/>
      <c r="O10" s="54"/>
    </row>
    <row r="11" spans="1:56" x14ac:dyDescent="0.25">
      <c r="A11" s="52"/>
      <c r="B11" s="54"/>
      <c r="C11" s="26" t="s">
        <v>109</v>
      </c>
      <c r="D11" s="54"/>
      <c r="E11" s="54"/>
      <c r="F11" s="60" t="str">
        <f>INDEX('[1]SLP-Verfahren'!D48:D62,'[1]SLP-Temp-Gebiet #01'!F10)</f>
        <v>SSW Netz GmbH</v>
      </c>
      <c r="G11" s="60"/>
      <c r="H11" s="61"/>
      <c r="J11" s="54"/>
      <c r="K11" s="54"/>
      <c r="L11" s="54"/>
      <c r="M11" s="54"/>
      <c r="N11" s="54"/>
      <c r="O11" s="54"/>
    </row>
    <row r="12" spans="1:56" x14ac:dyDescent="0.25">
      <c r="A12" s="52"/>
    </row>
    <row r="13" spans="1:56" ht="18" customHeight="1" x14ac:dyDescent="0.25">
      <c r="A13" s="52"/>
      <c r="B13" s="54"/>
      <c r="C13" s="254" t="s">
        <v>110</v>
      </c>
      <c r="D13" s="254"/>
      <c r="E13" s="254"/>
      <c r="F13" s="62" t="s">
        <v>111</v>
      </c>
      <c r="G13" s="54" t="s">
        <v>112</v>
      </c>
      <c r="H13" s="63" t="s">
        <v>113</v>
      </c>
      <c r="I13" s="52"/>
      <c r="J13" s="54"/>
      <c r="K13" s="54"/>
      <c r="L13" s="54"/>
      <c r="M13" s="54"/>
      <c r="N13" s="54"/>
      <c r="O13" s="54"/>
    </row>
    <row r="14" spans="1:56" ht="19.5" customHeight="1" x14ac:dyDescent="0.25">
      <c r="A14" s="52"/>
      <c r="B14" s="54"/>
      <c r="C14" s="255" t="s">
        <v>114</v>
      </c>
      <c r="D14" s="255"/>
      <c r="E14" s="64" t="s">
        <v>115</v>
      </c>
      <c r="F14" s="65" t="s">
        <v>47</v>
      </c>
      <c r="G14" s="66" t="s">
        <v>116</v>
      </c>
      <c r="H14" s="67">
        <v>0</v>
      </c>
      <c r="I14" s="52"/>
      <c r="J14" s="54"/>
      <c r="K14" s="54"/>
      <c r="L14" s="54"/>
      <c r="M14" s="54"/>
      <c r="N14" s="54"/>
      <c r="O14" s="68" t="s">
        <v>117</v>
      </c>
      <c r="R14" s="51" t="s">
        <v>118</v>
      </c>
      <c r="S14" s="51" t="s">
        <v>119</v>
      </c>
      <c r="T14" s="51" t="s">
        <v>120</v>
      </c>
      <c r="U14" s="51" t="s">
        <v>121</v>
      </c>
      <c r="V14" s="51" t="s">
        <v>122</v>
      </c>
      <c r="W14" s="51" t="s">
        <v>123</v>
      </c>
      <c r="X14" s="51" t="s">
        <v>124</v>
      </c>
      <c r="Y14" s="51" t="s">
        <v>125</v>
      </c>
      <c r="Z14" s="51" t="s">
        <v>126</v>
      </c>
      <c r="AA14" s="51" t="s">
        <v>116</v>
      </c>
      <c r="AB14" s="51" t="s">
        <v>127</v>
      </c>
      <c r="AC14" s="51" t="s">
        <v>128</v>
      </c>
    </row>
    <row r="15" spans="1:56" ht="19.5" customHeight="1" x14ac:dyDescent="0.25">
      <c r="A15" s="52"/>
      <c r="B15" s="54"/>
      <c r="C15" s="255" t="s">
        <v>129</v>
      </c>
      <c r="D15" s="255"/>
      <c r="E15" s="64" t="s">
        <v>115</v>
      </c>
      <c r="F15" s="65" t="s">
        <v>3</v>
      </c>
      <c r="G15" s="66" t="s">
        <v>120</v>
      </c>
      <c r="H15" s="67">
        <v>0</v>
      </c>
      <c r="I15" s="52"/>
      <c r="J15" s="54"/>
      <c r="K15" s="54"/>
      <c r="L15" s="54"/>
      <c r="M15" s="54"/>
      <c r="N15" s="54"/>
      <c r="O15" s="69" t="s">
        <v>130</v>
      </c>
      <c r="R15" s="70" t="s">
        <v>3</v>
      </c>
      <c r="S15" s="70" t="s">
        <v>6</v>
      </c>
      <c r="T15" s="70" t="s">
        <v>9</v>
      </c>
      <c r="U15" s="70" t="s">
        <v>12</v>
      </c>
      <c r="V15" s="70" t="s">
        <v>15</v>
      </c>
      <c r="W15" s="70" t="s">
        <v>18</v>
      </c>
      <c r="X15" s="70" t="s">
        <v>20</v>
      </c>
      <c r="Y15" s="70" t="s">
        <v>23</v>
      </c>
      <c r="Z15" s="70" t="s">
        <v>25</v>
      </c>
      <c r="AA15" s="70" t="s">
        <v>27</v>
      </c>
      <c r="AB15" s="70" t="s">
        <v>35</v>
      </c>
      <c r="AC15" s="70" t="s">
        <v>38</v>
      </c>
      <c r="AD15" s="70" t="s">
        <v>41</v>
      </c>
      <c r="AE15" s="70" t="s">
        <v>44</v>
      </c>
      <c r="AF15" s="70" t="s">
        <v>47</v>
      </c>
      <c r="AG15" s="70" t="s">
        <v>52</v>
      </c>
      <c r="AH15" s="70" t="s">
        <v>57</v>
      </c>
      <c r="AI15" s="70" t="s">
        <v>59</v>
      </c>
      <c r="AJ15" s="70" t="s">
        <v>61</v>
      </c>
      <c r="AK15" s="70" t="s">
        <v>65</v>
      </c>
      <c r="AL15" s="70" t="s">
        <v>71</v>
      </c>
      <c r="AM15" s="70" t="s">
        <v>131</v>
      </c>
      <c r="AN15" s="70" t="s">
        <v>132</v>
      </c>
      <c r="AO15" s="70" t="s">
        <v>133</v>
      </c>
      <c r="AP15" s="70" t="s">
        <v>134</v>
      </c>
      <c r="AQ15" s="70" t="s">
        <v>135</v>
      </c>
      <c r="AR15" s="70" t="s">
        <v>136</v>
      </c>
      <c r="AS15" s="70" t="s">
        <v>137</v>
      </c>
      <c r="AT15" s="70" t="s">
        <v>138</v>
      </c>
      <c r="AU15" s="70" t="s">
        <v>139</v>
      </c>
      <c r="AV15" s="70" t="s">
        <v>140</v>
      </c>
      <c r="AW15" s="70"/>
      <c r="AX15" s="70"/>
      <c r="AY15" s="70"/>
      <c r="AZ15" s="70"/>
      <c r="BA15" s="70"/>
      <c r="BB15" s="70"/>
      <c r="BC15" s="70"/>
      <c r="BD15" s="70"/>
    </row>
    <row r="16" spans="1:56" ht="19.5" customHeight="1" x14ac:dyDescent="0.25">
      <c r="A16" s="52"/>
      <c r="B16" s="54"/>
      <c r="C16" s="71"/>
      <c r="D16" s="72"/>
      <c r="E16" s="54"/>
      <c r="F16" s="52"/>
      <c r="G16" s="54"/>
      <c r="H16" s="54"/>
      <c r="I16" s="54"/>
      <c r="J16" s="54"/>
      <c r="K16" s="54"/>
      <c r="L16" s="54"/>
      <c r="M16" s="54"/>
      <c r="N16" s="54"/>
      <c r="O16" s="54"/>
      <c r="R16" s="73"/>
      <c r="S16" s="73"/>
    </row>
    <row r="17" spans="2:28" s="52" customFormat="1" ht="19.5" customHeight="1" x14ac:dyDescent="0.3">
      <c r="B17" s="74" t="s">
        <v>141</v>
      </c>
      <c r="C17" s="75"/>
      <c r="D17" s="72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0"/>
      <c r="Q17" s="51"/>
      <c r="R17" s="73"/>
      <c r="S17" s="73"/>
      <c r="T17" s="51"/>
      <c r="U17" s="51"/>
      <c r="V17" s="51"/>
      <c r="W17" s="51"/>
      <c r="X17" s="51"/>
      <c r="Y17" s="51"/>
      <c r="Z17" s="51"/>
      <c r="AA17" s="51"/>
      <c r="AB17" s="51"/>
    </row>
    <row r="18" spans="2:28" s="52" customFormat="1" x14ac:dyDescent="0.25">
      <c r="B18" s="54"/>
      <c r="C18" s="26" t="s">
        <v>142</v>
      </c>
      <c r="D18" s="54"/>
      <c r="E18" s="54"/>
      <c r="F18" s="18">
        <v>1</v>
      </c>
      <c r="G18" s="49"/>
      <c r="H18" s="54"/>
      <c r="I18" s="59"/>
      <c r="J18" s="54"/>
      <c r="K18" s="54"/>
      <c r="L18" s="54"/>
      <c r="M18" s="54"/>
      <c r="N18" s="54"/>
      <c r="O18" s="54"/>
      <c r="P18" s="50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</row>
    <row r="19" spans="2:28" s="52" customFormat="1" ht="15" customHeight="1" x14ac:dyDescent="0.25">
      <c r="B19" s="54"/>
      <c r="C19" s="54"/>
      <c r="D19" s="54"/>
      <c r="E19" s="76">
        <f>IF(E20&gt;$F$18,0,1)</f>
        <v>1</v>
      </c>
      <c r="F19" s="76">
        <f t="shared" ref="F19:N19" si="0">IF(F20&gt;$F$18,0,1)</f>
        <v>0</v>
      </c>
      <c r="G19" s="76">
        <f t="shared" si="0"/>
        <v>0</v>
      </c>
      <c r="H19" s="76">
        <f t="shared" si="0"/>
        <v>0</v>
      </c>
      <c r="I19" s="76">
        <f t="shared" si="0"/>
        <v>0</v>
      </c>
      <c r="J19" s="76">
        <f t="shared" si="0"/>
        <v>0</v>
      </c>
      <c r="K19" s="76">
        <f t="shared" si="0"/>
        <v>0</v>
      </c>
      <c r="L19" s="76">
        <f t="shared" si="0"/>
        <v>0</v>
      </c>
      <c r="M19" s="76">
        <f t="shared" si="0"/>
        <v>0</v>
      </c>
      <c r="N19" s="76">
        <f t="shared" si="0"/>
        <v>0</v>
      </c>
      <c r="O19" s="54"/>
      <c r="P19" s="50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spans="2:28" s="52" customFormat="1" ht="33.75" customHeight="1" x14ac:dyDescent="0.25">
      <c r="B20" s="54"/>
      <c r="C20" s="77" t="s">
        <v>143</v>
      </c>
      <c r="D20" s="78" t="s">
        <v>144</v>
      </c>
      <c r="E20" s="79">
        <v>1</v>
      </c>
      <c r="F20" s="79">
        <v>2</v>
      </c>
      <c r="G20" s="79">
        <v>3</v>
      </c>
      <c r="H20" s="79">
        <v>4</v>
      </c>
      <c r="I20" s="79">
        <v>5</v>
      </c>
      <c r="J20" s="79">
        <v>6</v>
      </c>
      <c r="K20" s="79">
        <v>7</v>
      </c>
      <c r="L20" s="79">
        <v>8</v>
      </c>
      <c r="M20" s="79">
        <v>9</v>
      </c>
      <c r="N20" s="79">
        <v>10</v>
      </c>
      <c r="O20" s="80" t="s">
        <v>145</v>
      </c>
      <c r="P20" s="50"/>
      <c r="Q20" s="5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2:28" s="52" customFormat="1" x14ac:dyDescent="0.25">
      <c r="B21" s="62"/>
      <c r="C21" s="82" t="s">
        <v>146</v>
      </c>
      <c r="D21" s="83" t="s">
        <v>147</v>
      </c>
      <c r="E21" s="84">
        <f>1-SUMPRODUCT(F19:N19,F21:N21)</f>
        <v>1</v>
      </c>
      <c r="F21" s="84">
        <f>ROUND(F22/$D$22,4)</f>
        <v>1</v>
      </c>
      <c r="G21" s="85">
        <f t="shared" ref="G21:N21" si="1">ROUND(G22/$D$22,4)</f>
        <v>0</v>
      </c>
      <c r="H21" s="85">
        <f t="shared" si="1"/>
        <v>0</v>
      </c>
      <c r="I21" s="85">
        <f t="shared" si="1"/>
        <v>0</v>
      </c>
      <c r="J21" s="85">
        <f t="shared" si="1"/>
        <v>0</v>
      </c>
      <c r="K21" s="85">
        <f t="shared" si="1"/>
        <v>0</v>
      </c>
      <c r="L21" s="85">
        <f t="shared" si="1"/>
        <v>0</v>
      </c>
      <c r="M21" s="85">
        <f t="shared" si="1"/>
        <v>0</v>
      </c>
      <c r="N21" s="85">
        <f t="shared" si="1"/>
        <v>0</v>
      </c>
      <c r="O21" s="86"/>
      <c r="P21" s="50"/>
      <c r="Q21" s="87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2:28" s="52" customFormat="1" x14ac:dyDescent="0.25">
      <c r="B22" s="62"/>
      <c r="C22" s="82" t="s">
        <v>148</v>
      </c>
      <c r="D22" s="88">
        <f>SUMPRODUCT(E22:N22,E19:N19)</f>
        <v>1</v>
      </c>
      <c r="E22" s="89">
        <v>1</v>
      </c>
      <c r="F22" s="89">
        <v>1</v>
      </c>
      <c r="G22" s="90"/>
      <c r="H22" s="90"/>
      <c r="I22" s="90"/>
      <c r="J22" s="90"/>
      <c r="K22" s="90"/>
      <c r="L22" s="90"/>
      <c r="M22" s="90"/>
      <c r="N22" s="90"/>
      <c r="O22" s="86" t="s">
        <v>149</v>
      </c>
      <c r="P22" s="50"/>
      <c r="Q22" s="87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</row>
    <row r="23" spans="2:28" s="52" customFormat="1" x14ac:dyDescent="0.25">
      <c r="B23" s="62"/>
      <c r="C23" s="91" t="s">
        <v>150</v>
      </c>
      <c r="D23" s="92"/>
      <c r="E23" s="93" t="s">
        <v>151</v>
      </c>
      <c r="F23" s="93" t="s">
        <v>152</v>
      </c>
      <c r="G23" s="93" t="s">
        <v>152</v>
      </c>
      <c r="H23" s="93" t="s">
        <v>152</v>
      </c>
      <c r="I23" s="93" t="s">
        <v>152</v>
      </c>
      <c r="J23" s="93" t="s">
        <v>152</v>
      </c>
      <c r="K23" s="93" t="s">
        <v>152</v>
      </c>
      <c r="L23" s="93" t="s">
        <v>152</v>
      </c>
      <c r="M23" s="93" t="s">
        <v>152</v>
      </c>
      <c r="N23" s="93" t="s">
        <v>152</v>
      </c>
      <c r="O23" s="86" t="s">
        <v>153</v>
      </c>
      <c r="P23" s="50"/>
      <c r="Q23" s="87"/>
      <c r="R23" s="81" t="s">
        <v>152</v>
      </c>
      <c r="S23" s="81" t="s">
        <v>151</v>
      </c>
      <c r="T23" s="94" t="s">
        <v>130</v>
      </c>
      <c r="U23" s="81"/>
      <c r="V23" s="81"/>
      <c r="W23" s="81"/>
      <c r="X23" s="81"/>
      <c r="Y23" s="81"/>
      <c r="Z23" s="81"/>
      <c r="AA23" s="81"/>
      <c r="AB23" s="81"/>
    </row>
    <row r="24" spans="2:28" s="52" customFormat="1" x14ac:dyDescent="0.25">
      <c r="B24" s="62"/>
      <c r="C24" s="91" t="s">
        <v>154</v>
      </c>
      <c r="D24" s="92"/>
      <c r="E24" s="93" t="s">
        <v>155</v>
      </c>
      <c r="F24" s="93" t="s">
        <v>156</v>
      </c>
      <c r="G24" s="93"/>
      <c r="H24" s="93"/>
      <c r="I24" s="93"/>
      <c r="J24" s="93"/>
      <c r="K24" s="93"/>
      <c r="L24" s="93"/>
      <c r="M24" s="93"/>
      <c r="N24" s="93"/>
      <c r="O24" s="86" t="s">
        <v>157</v>
      </c>
      <c r="P24" s="50"/>
      <c r="Q24" s="87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</row>
    <row r="25" spans="2:28" s="52" customFormat="1" x14ac:dyDescent="0.25">
      <c r="B25" s="62"/>
      <c r="C25" s="91" t="s">
        <v>158</v>
      </c>
      <c r="D25" s="92"/>
      <c r="E25" s="95">
        <v>10710</v>
      </c>
      <c r="F25" s="95" t="s">
        <v>159</v>
      </c>
      <c r="G25" s="95"/>
      <c r="H25" s="95"/>
      <c r="I25" s="95"/>
      <c r="J25" s="95"/>
      <c r="K25" s="95"/>
      <c r="L25" s="95"/>
      <c r="M25" s="95"/>
      <c r="N25" s="95"/>
      <c r="O25" s="86" t="s">
        <v>160</v>
      </c>
      <c r="P25" s="50"/>
      <c r="Q25" s="87"/>
      <c r="R25" s="81" t="s">
        <v>161</v>
      </c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2:28" s="52" customFormat="1" x14ac:dyDescent="0.25">
      <c r="B26" s="62"/>
      <c r="C26" s="91" t="s">
        <v>162</v>
      </c>
      <c r="D26" s="92"/>
      <c r="E26" s="93" t="s">
        <v>163</v>
      </c>
      <c r="F26" s="93" t="s">
        <v>163</v>
      </c>
      <c r="G26" s="93"/>
      <c r="H26" s="93"/>
      <c r="I26" s="93"/>
      <c r="J26" s="93"/>
      <c r="K26" s="93"/>
      <c r="L26" s="93"/>
      <c r="M26" s="93"/>
      <c r="N26" s="93"/>
      <c r="O26" s="86" t="s">
        <v>153</v>
      </c>
      <c r="P26" s="50"/>
      <c r="Q26" s="87"/>
      <c r="R26" s="81" t="s">
        <v>163</v>
      </c>
      <c r="S26" s="81" t="s">
        <v>164</v>
      </c>
      <c r="T26" s="81"/>
      <c r="U26" s="81"/>
      <c r="V26" s="81"/>
      <c r="W26" s="81"/>
      <c r="X26" s="81"/>
      <c r="Y26" s="81"/>
      <c r="Z26" s="81"/>
      <c r="AA26" s="81"/>
      <c r="AB26" s="81"/>
    </row>
    <row r="27" spans="2:28" s="52" customFormat="1" x14ac:dyDescent="0.25">
      <c r="B27" s="62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50"/>
      <c r="Q27" s="87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2:28" s="52" customFormat="1" x14ac:dyDescent="0.25">
      <c r="B28" s="54"/>
      <c r="C28" s="26" t="s">
        <v>165</v>
      </c>
      <c r="D28" s="54"/>
      <c r="E28" s="54"/>
      <c r="F28" s="18">
        <v>4</v>
      </c>
      <c r="G28" s="49"/>
      <c r="H28" s="54"/>
      <c r="I28" s="59"/>
      <c r="J28" s="54"/>
      <c r="K28" s="54"/>
      <c r="L28" s="54"/>
      <c r="M28" s="54"/>
      <c r="N28" s="54"/>
      <c r="O28" s="54"/>
      <c r="P28" s="50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29" spans="2:28" s="52" customFormat="1" ht="15" customHeight="1" x14ac:dyDescent="0.25">
      <c r="B29" s="49"/>
      <c r="C29" s="49"/>
      <c r="D29" s="49"/>
      <c r="E29" s="76">
        <f>IF(E30&gt;$F$28,0,1)</f>
        <v>1</v>
      </c>
      <c r="F29" s="76">
        <f t="shared" ref="F29:N29" si="2">IF(F30&gt;$F$28,0,1)</f>
        <v>1</v>
      </c>
      <c r="G29" s="76">
        <f t="shared" si="2"/>
        <v>1</v>
      </c>
      <c r="H29" s="76">
        <f t="shared" si="2"/>
        <v>1</v>
      </c>
      <c r="I29" s="76">
        <f t="shared" si="2"/>
        <v>0</v>
      </c>
      <c r="J29" s="76">
        <f t="shared" si="2"/>
        <v>0</v>
      </c>
      <c r="K29" s="76">
        <f t="shared" si="2"/>
        <v>0</v>
      </c>
      <c r="L29" s="76">
        <f t="shared" si="2"/>
        <v>0</v>
      </c>
      <c r="M29" s="76">
        <f t="shared" si="2"/>
        <v>0</v>
      </c>
      <c r="N29" s="76">
        <f t="shared" si="2"/>
        <v>0</v>
      </c>
      <c r="O29" s="49"/>
      <c r="P29" s="50"/>
      <c r="Q29" s="87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2:28" s="52" customFormat="1" x14ac:dyDescent="0.25">
      <c r="B30" s="62"/>
      <c r="C30" s="77" t="s">
        <v>166</v>
      </c>
      <c r="D30" s="78" t="s">
        <v>167</v>
      </c>
      <c r="E30" s="98">
        <v>1</v>
      </c>
      <c r="F30" s="98">
        <v>2</v>
      </c>
      <c r="G30" s="98">
        <v>3</v>
      </c>
      <c r="H30" s="98">
        <v>4</v>
      </c>
      <c r="I30" s="98">
        <v>5</v>
      </c>
      <c r="J30" s="98">
        <v>6</v>
      </c>
      <c r="K30" s="98">
        <v>7</v>
      </c>
      <c r="L30" s="98">
        <v>8</v>
      </c>
      <c r="M30" s="98">
        <v>9</v>
      </c>
      <c r="N30" s="98">
        <v>10</v>
      </c>
      <c r="O30" s="80" t="s">
        <v>145</v>
      </c>
      <c r="P30" s="50"/>
      <c r="Q30" s="87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2:28" s="52" customFormat="1" x14ac:dyDescent="0.25">
      <c r="B31" s="62"/>
      <c r="C31" s="82" t="s">
        <v>168</v>
      </c>
      <c r="D31" s="88" t="s">
        <v>169</v>
      </c>
      <c r="E31" s="99">
        <f>1-SUMPRODUCT(F29:N29,F31:N31)</f>
        <v>0.5333</v>
      </c>
      <c r="F31" s="99">
        <f>ROUND(F32/$D$32,4)</f>
        <v>0.26669999999999999</v>
      </c>
      <c r="G31" s="99">
        <f t="shared" ref="G31:N31" si="3">ROUND(G32/$D$32,4)</f>
        <v>0.1333</v>
      </c>
      <c r="H31" s="99">
        <f t="shared" si="3"/>
        <v>6.6699999999999995E-2</v>
      </c>
      <c r="I31" s="99">
        <f t="shared" si="3"/>
        <v>0</v>
      </c>
      <c r="J31" s="99">
        <f t="shared" si="3"/>
        <v>0</v>
      </c>
      <c r="K31" s="99">
        <f t="shared" si="3"/>
        <v>0</v>
      </c>
      <c r="L31" s="99">
        <f t="shared" si="3"/>
        <v>0</v>
      </c>
      <c r="M31" s="99">
        <f t="shared" si="3"/>
        <v>0</v>
      </c>
      <c r="N31" s="99">
        <f t="shared" si="3"/>
        <v>0</v>
      </c>
      <c r="O31" s="86"/>
      <c r="P31" s="50"/>
      <c r="Q31" s="87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</row>
    <row r="32" spans="2:28" s="52" customFormat="1" x14ac:dyDescent="0.25">
      <c r="B32" s="62"/>
      <c r="C32" s="82" t="s">
        <v>170</v>
      </c>
      <c r="D32" s="100">
        <f>SUMPRODUCT(E32:N32,E29:N29)</f>
        <v>1.875</v>
      </c>
      <c r="E32" s="101">
        <v>1</v>
      </c>
      <c r="F32" s="101">
        <v>0.5</v>
      </c>
      <c r="G32" s="101">
        <v>0.25</v>
      </c>
      <c r="H32" s="101">
        <v>0.125</v>
      </c>
      <c r="I32" s="102"/>
      <c r="J32" s="102"/>
      <c r="K32" s="102"/>
      <c r="L32" s="102"/>
      <c r="M32" s="102"/>
      <c r="N32" s="102"/>
      <c r="O32" s="86" t="s">
        <v>149</v>
      </c>
      <c r="P32" s="50"/>
      <c r="Q32" s="87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</row>
    <row r="33" spans="2:28" s="52" customFormat="1" x14ac:dyDescent="0.25">
      <c r="B33" s="62"/>
      <c r="C33" s="91" t="s">
        <v>171</v>
      </c>
      <c r="D33" s="83" t="s">
        <v>172</v>
      </c>
      <c r="E33" s="93" t="s">
        <v>173</v>
      </c>
      <c r="F33" s="93" t="s">
        <v>174</v>
      </c>
      <c r="G33" s="93" t="s">
        <v>175</v>
      </c>
      <c r="H33" s="93" t="s">
        <v>176</v>
      </c>
      <c r="I33" s="93"/>
      <c r="J33" s="93"/>
      <c r="K33" s="93"/>
      <c r="L33" s="93"/>
      <c r="M33" s="93"/>
      <c r="N33" s="93"/>
      <c r="O33" s="86" t="s">
        <v>153</v>
      </c>
      <c r="P33" s="50"/>
      <c r="Q33" s="87"/>
      <c r="R33" s="81" t="s">
        <v>173</v>
      </c>
      <c r="S33" s="81" t="s">
        <v>174</v>
      </c>
      <c r="T33" s="81" t="s">
        <v>175</v>
      </c>
      <c r="U33" s="81" t="s">
        <v>176</v>
      </c>
      <c r="V33" s="81" t="s">
        <v>177</v>
      </c>
      <c r="W33" s="81" t="s">
        <v>178</v>
      </c>
      <c r="X33" s="81" t="s">
        <v>179</v>
      </c>
      <c r="Y33" s="81" t="s">
        <v>180</v>
      </c>
      <c r="Z33" s="81" t="s">
        <v>181</v>
      </c>
      <c r="AA33" s="81" t="s">
        <v>182</v>
      </c>
      <c r="AB33" s="81" t="s">
        <v>183</v>
      </c>
    </row>
    <row r="34" spans="2:28" s="52" customFormat="1" x14ac:dyDescent="0.25">
      <c r="B34" s="62"/>
      <c r="C34" s="91" t="s">
        <v>184</v>
      </c>
      <c r="D34" s="83" t="s">
        <v>185</v>
      </c>
      <c r="E34" s="93" t="s">
        <v>187</v>
      </c>
      <c r="F34" s="93" t="s">
        <v>187</v>
      </c>
      <c r="G34" s="93" t="s">
        <v>187</v>
      </c>
      <c r="H34" s="93" t="s">
        <v>187</v>
      </c>
      <c r="I34" s="103"/>
      <c r="J34" s="103"/>
      <c r="K34" s="103"/>
      <c r="L34" s="103"/>
      <c r="M34" s="103"/>
      <c r="N34" s="103"/>
      <c r="O34" s="86" t="s">
        <v>153</v>
      </c>
      <c r="P34" s="50"/>
      <c r="Q34" s="87"/>
      <c r="R34" s="81" t="s">
        <v>186</v>
      </c>
      <c r="S34" s="81" t="s">
        <v>187</v>
      </c>
      <c r="T34" s="81"/>
      <c r="U34" s="81"/>
      <c r="V34" s="81"/>
      <c r="W34" s="81"/>
      <c r="X34" s="81"/>
      <c r="Y34" s="81"/>
      <c r="Z34" s="81"/>
      <c r="AA34" s="81"/>
      <c r="AB34" s="81"/>
    </row>
    <row r="35" spans="2:28" s="52" customFormat="1" x14ac:dyDescent="0.25">
      <c r="B35" s="62"/>
      <c r="C35" s="91" t="s">
        <v>188</v>
      </c>
      <c r="D35" s="83" t="s">
        <v>189</v>
      </c>
      <c r="E35" s="93" t="s">
        <v>190</v>
      </c>
      <c r="F35" s="93" t="s">
        <v>190</v>
      </c>
      <c r="G35" s="93" t="s">
        <v>190</v>
      </c>
      <c r="H35" s="93" t="s">
        <v>190</v>
      </c>
      <c r="I35" s="93" t="s">
        <v>190</v>
      </c>
      <c r="J35" s="93" t="s">
        <v>190</v>
      </c>
      <c r="K35" s="93" t="s">
        <v>190</v>
      </c>
      <c r="L35" s="93" t="s">
        <v>190</v>
      </c>
      <c r="M35" s="93" t="s">
        <v>190</v>
      </c>
      <c r="N35" s="93" t="s">
        <v>190</v>
      </c>
      <c r="O35" s="86" t="s">
        <v>153</v>
      </c>
      <c r="P35" s="50"/>
      <c r="Q35" s="87"/>
      <c r="R35" s="81" t="s">
        <v>190</v>
      </c>
      <c r="S35" s="81" t="s">
        <v>191</v>
      </c>
      <c r="U35" s="81"/>
      <c r="V35" s="81"/>
      <c r="W35" s="81"/>
      <c r="X35" s="81"/>
      <c r="Y35" s="81"/>
      <c r="Z35" s="81"/>
      <c r="AA35" s="81"/>
      <c r="AB35" s="81"/>
    </row>
    <row r="36" spans="2:28" s="52" customFormat="1" x14ac:dyDescent="0.25">
      <c r="B36" s="62"/>
      <c r="C36" s="104" t="s">
        <v>192</v>
      </c>
      <c r="D36" s="105" t="s">
        <v>193</v>
      </c>
      <c r="E36" s="103" t="s">
        <v>194</v>
      </c>
      <c r="F36" s="103" t="s">
        <v>194</v>
      </c>
      <c r="G36" s="103" t="s">
        <v>195</v>
      </c>
      <c r="H36" s="103" t="s">
        <v>195</v>
      </c>
      <c r="I36" s="103"/>
      <c r="J36" s="103"/>
      <c r="K36" s="103"/>
      <c r="L36" s="103"/>
      <c r="M36" s="103"/>
      <c r="N36" s="103"/>
      <c r="O36" s="86" t="s">
        <v>153</v>
      </c>
      <c r="P36" s="50"/>
      <c r="Q36" s="87"/>
      <c r="R36" s="81" t="s">
        <v>195</v>
      </c>
      <c r="S36" s="81" t="s">
        <v>194</v>
      </c>
      <c r="T36" s="81"/>
      <c r="U36" s="81"/>
      <c r="V36" s="81"/>
      <c r="W36" s="81"/>
      <c r="X36" s="81"/>
      <c r="Y36" s="81"/>
      <c r="Z36" s="81"/>
      <c r="AA36" s="81"/>
      <c r="AB36" s="81"/>
    </row>
    <row r="37" spans="2:28" s="52" customFormat="1" ht="15.75" thickBot="1" x14ac:dyDescent="0.3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0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2:28" s="52" customFormat="1" x14ac:dyDescent="0.25">
      <c r="B38" s="106"/>
      <c r="C38" s="107" t="s">
        <v>196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  <c r="P38" s="50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</row>
    <row r="39" spans="2:28" s="52" customFormat="1" ht="18" x14ac:dyDescent="0.35">
      <c r="B39" s="106"/>
      <c r="C39" s="110" t="s">
        <v>197</v>
      </c>
      <c r="D39" s="111"/>
      <c r="E39" s="111" t="s">
        <v>198</v>
      </c>
      <c r="F39" s="111"/>
      <c r="G39" s="111"/>
      <c r="H39" s="111"/>
      <c r="I39" s="111"/>
      <c r="J39" s="111"/>
      <c r="K39" s="111"/>
      <c r="L39" s="111"/>
      <c r="M39" s="111"/>
      <c r="N39" s="111"/>
      <c r="O39" s="112"/>
      <c r="P39" s="50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2:28" s="52" customFormat="1" x14ac:dyDescent="0.25">
      <c r="B40" s="106"/>
      <c r="C40" s="110"/>
      <c r="D40" s="111"/>
      <c r="E40" s="111" t="s">
        <v>199</v>
      </c>
      <c r="F40" s="111"/>
      <c r="G40" s="111"/>
      <c r="H40" s="111"/>
      <c r="I40" s="111"/>
      <c r="J40" s="111"/>
      <c r="K40" s="111"/>
      <c r="L40" s="111"/>
      <c r="M40" s="111"/>
      <c r="N40" s="111"/>
      <c r="O40" s="112"/>
      <c r="P40" s="50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</row>
    <row r="41" spans="2:28" s="52" customFormat="1" x14ac:dyDescent="0.25">
      <c r="B41" s="106"/>
      <c r="C41" s="110"/>
      <c r="D41" s="111"/>
      <c r="E41" s="111" t="s">
        <v>200</v>
      </c>
      <c r="F41" s="111"/>
      <c r="G41" s="111"/>
      <c r="H41" s="111"/>
      <c r="I41" s="111"/>
      <c r="J41" s="111"/>
      <c r="K41" s="111"/>
      <c r="L41" s="111"/>
      <c r="M41" s="111"/>
      <c r="N41" s="111"/>
      <c r="O41" s="112"/>
      <c r="P41" s="50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2:28" s="52" customFormat="1" x14ac:dyDescent="0.25">
      <c r="B42" s="106"/>
      <c r="C42" s="113"/>
      <c r="D42" s="111"/>
      <c r="E42" s="111" t="s">
        <v>201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2"/>
      <c r="P42" s="50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</row>
    <row r="43" spans="2:28" s="52" customFormat="1" x14ac:dyDescent="0.25">
      <c r="B43" s="106"/>
      <c r="C43" s="113"/>
      <c r="D43" s="111"/>
      <c r="E43" s="111" t="s">
        <v>202</v>
      </c>
      <c r="F43" s="111"/>
      <c r="G43" s="111"/>
      <c r="H43" s="111"/>
      <c r="I43" s="111"/>
      <c r="J43" s="111"/>
      <c r="K43" s="111"/>
      <c r="L43" s="111"/>
      <c r="M43" s="111"/>
      <c r="N43" s="111"/>
      <c r="O43" s="112"/>
      <c r="P43" s="50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</row>
    <row r="44" spans="2:28" s="52" customFormat="1" x14ac:dyDescent="0.25">
      <c r="B44" s="106"/>
      <c r="C44" s="113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50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</row>
    <row r="45" spans="2:28" s="52" customFormat="1" x14ac:dyDescent="0.25">
      <c r="B45" s="106"/>
      <c r="C45" s="110" t="s">
        <v>203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  <c r="P45" s="50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</row>
    <row r="46" spans="2:28" s="52" customFormat="1" x14ac:dyDescent="0.25">
      <c r="B46" s="106"/>
      <c r="C46" s="113" t="s">
        <v>204</v>
      </c>
      <c r="D46" s="114" t="s">
        <v>205</v>
      </c>
      <c r="E46" s="115">
        <v>1</v>
      </c>
      <c r="F46" s="115">
        <v>0</v>
      </c>
      <c r="G46" s="115">
        <v>0</v>
      </c>
      <c r="H46" s="115">
        <v>0</v>
      </c>
      <c r="I46" s="115">
        <v>0</v>
      </c>
      <c r="J46" s="115" t="s">
        <v>206</v>
      </c>
      <c r="K46" s="111"/>
      <c r="L46" s="111"/>
      <c r="M46" s="111"/>
      <c r="N46" s="111"/>
      <c r="O46" s="112"/>
      <c r="P46" s="50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</row>
    <row r="47" spans="2:28" s="52" customFormat="1" x14ac:dyDescent="0.25">
      <c r="B47" s="106"/>
      <c r="C47" s="113" t="s">
        <v>207</v>
      </c>
      <c r="D47" s="114" t="s">
        <v>205</v>
      </c>
      <c r="E47" s="115">
        <v>1</v>
      </c>
      <c r="F47" s="115">
        <v>0.5</v>
      </c>
      <c r="G47" s="115">
        <v>0.25</v>
      </c>
      <c r="H47" s="115">
        <v>0.125</v>
      </c>
      <c r="I47" s="115">
        <v>0</v>
      </c>
      <c r="J47" s="115" t="s">
        <v>206</v>
      </c>
      <c r="K47" s="111"/>
      <c r="L47" s="111"/>
      <c r="M47" s="111"/>
      <c r="N47" s="111"/>
      <c r="O47" s="112"/>
      <c r="P47" s="50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</row>
    <row r="48" spans="2:28" s="52" customFormat="1" ht="15.75" thickBot="1" x14ac:dyDescent="0.3">
      <c r="B48" s="106"/>
      <c r="C48" s="116"/>
      <c r="D48" s="117"/>
      <c r="E48" s="118"/>
      <c r="F48" s="118"/>
      <c r="G48" s="118"/>
      <c r="H48" s="118"/>
      <c r="I48" s="118"/>
      <c r="J48" s="119"/>
      <c r="K48" s="120"/>
      <c r="L48" s="120"/>
      <c r="M48" s="120"/>
      <c r="N48" s="120"/>
      <c r="O48" s="121"/>
      <c r="P48" s="50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</row>
    <row r="49" spans="2:28" s="52" customFormat="1" x14ac:dyDescent="0.25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0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</row>
    <row r="50" spans="2:28" s="52" customFormat="1" ht="18.75" x14ac:dyDescent="0.3">
      <c r="B50" s="74" t="s">
        <v>208</v>
      </c>
      <c r="C50" s="75"/>
      <c r="D50" s="75"/>
      <c r="E50" s="7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0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</row>
    <row r="51" spans="2:28" s="52" customFormat="1" x14ac:dyDescent="0.25">
      <c r="B51" s="54"/>
      <c r="C51" s="106"/>
      <c r="D51" s="106"/>
      <c r="E51" s="106"/>
      <c r="F51" s="106"/>
      <c r="G51" s="106"/>
      <c r="H51" s="106"/>
      <c r="I51" s="122"/>
      <c r="J51" s="54"/>
      <c r="K51" s="54"/>
      <c r="L51" s="54"/>
      <c r="M51" s="54"/>
      <c r="N51" s="54"/>
      <c r="O51" s="54"/>
      <c r="P51" s="50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</row>
    <row r="52" spans="2:28" s="52" customFormat="1" x14ac:dyDescent="0.25">
      <c r="B52" s="54"/>
      <c r="C52" s="26" t="s">
        <v>209</v>
      </c>
      <c r="D52" s="54"/>
      <c r="E52" s="54"/>
      <c r="F52" s="123">
        <f>F18</f>
        <v>1</v>
      </c>
      <c r="G52" s="49"/>
      <c r="H52" s="54"/>
      <c r="I52" s="59"/>
      <c r="J52" s="54"/>
      <c r="K52" s="54"/>
      <c r="L52" s="54"/>
      <c r="M52" s="54"/>
      <c r="N52" s="54"/>
      <c r="O52" s="54"/>
      <c r="P52" s="50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</row>
    <row r="53" spans="2:28" s="52" customFormat="1" ht="15" customHeight="1" x14ac:dyDescent="0.25">
      <c r="B53" s="54"/>
      <c r="C53" s="54"/>
      <c r="D53" s="49"/>
      <c r="E53" s="76">
        <f>IF(E54&gt;$F$52,0,1)</f>
        <v>1</v>
      </c>
      <c r="F53" s="76">
        <f t="shared" ref="F53:N53" si="4">IF(F54&gt;$F$52,0,1)</f>
        <v>0</v>
      </c>
      <c r="G53" s="76">
        <f t="shared" si="4"/>
        <v>0</v>
      </c>
      <c r="H53" s="76">
        <f t="shared" si="4"/>
        <v>0</v>
      </c>
      <c r="I53" s="76">
        <f t="shared" si="4"/>
        <v>0</v>
      </c>
      <c r="J53" s="76">
        <f t="shared" si="4"/>
        <v>0</v>
      </c>
      <c r="K53" s="76">
        <f t="shared" si="4"/>
        <v>0</v>
      </c>
      <c r="L53" s="76">
        <f t="shared" si="4"/>
        <v>0</v>
      </c>
      <c r="M53" s="76">
        <f t="shared" si="4"/>
        <v>0</v>
      </c>
      <c r="N53" s="76">
        <f t="shared" si="4"/>
        <v>0</v>
      </c>
      <c r="O53" s="54"/>
      <c r="P53" s="50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</row>
    <row r="54" spans="2:28" s="52" customFormat="1" ht="33.75" customHeight="1" x14ac:dyDescent="0.25">
      <c r="B54" s="54"/>
      <c r="C54" s="77" t="s">
        <v>143</v>
      </c>
      <c r="D54" s="78" t="s">
        <v>144</v>
      </c>
      <c r="E54" s="79">
        <v>1</v>
      </c>
      <c r="F54" s="79">
        <v>2</v>
      </c>
      <c r="G54" s="79">
        <v>3</v>
      </c>
      <c r="H54" s="79">
        <v>4</v>
      </c>
      <c r="I54" s="79">
        <v>5</v>
      </c>
      <c r="J54" s="79">
        <v>6</v>
      </c>
      <c r="K54" s="79">
        <v>7</v>
      </c>
      <c r="L54" s="79">
        <v>8</v>
      </c>
      <c r="M54" s="79">
        <v>9</v>
      </c>
      <c r="N54" s="79">
        <v>10</v>
      </c>
      <c r="O54" s="80" t="s">
        <v>145</v>
      </c>
      <c r="P54" s="50"/>
      <c r="Q54" s="51"/>
      <c r="R54" s="51"/>
      <c r="S54" s="51"/>
      <c r="T54" s="51"/>
      <c r="U54" s="51"/>
      <c r="V54" s="51"/>
      <c r="W54" s="81"/>
      <c r="X54" s="81"/>
      <c r="Y54" s="81"/>
      <c r="Z54" s="81"/>
      <c r="AA54" s="81"/>
      <c r="AB54" s="81"/>
    </row>
    <row r="55" spans="2:28" s="52" customFormat="1" x14ac:dyDescent="0.25">
      <c r="B55" s="62"/>
      <c r="C55" s="82" t="s">
        <v>146</v>
      </c>
      <c r="D55" s="83" t="s">
        <v>147</v>
      </c>
      <c r="E55" s="99">
        <f>1-SUMPRODUCT(F53:N53,F55:N55)</f>
        <v>1</v>
      </c>
      <c r="F55" s="99">
        <f>ROUND(F56/$D$56,4)</f>
        <v>1</v>
      </c>
      <c r="G55" s="99">
        <f t="shared" ref="G55:N55" si="5">ROUND(G56/$D$56,4)</f>
        <v>0</v>
      </c>
      <c r="H55" s="99">
        <f t="shared" si="5"/>
        <v>0</v>
      </c>
      <c r="I55" s="99">
        <f t="shared" si="5"/>
        <v>0</v>
      </c>
      <c r="J55" s="99">
        <f t="shared" si="5"/>
        <v>0</v>
      </c>
      <c r="K55" s="99">
        <f t="shared" si="5"/>
        <v>0</v>
      </c>
      <c r="L55" s="99">
        <f t="shared" si="5"/>
        <v>0</v>
      </c>
      <c r="M55" s="99">
        <f t="shared" si="5"/>
        <v>0</v>
      </c>
      <c r="N55" s="99">
        <f t="shared" si="5"/>
        <v>0</v>
      </c>
      <c r="O55" s="86"/>
      <c r="P55" s="50"/>
      <c r="Q55" s="51"/>
      <c r="R55" s="51"/>
      <c r="S55" s="51"/>
      <c r="T55" s="51"/>
      <c r="U55" s="51"/>
      <c r="V55" s="51"/>
      <c r="W55" s="81"/>
      <c r="X55" s="81"/>
      <c r="Y55" s="81"/>
      <c r="Z55" s="81"/>
      <c r="AA55" s="81"/>
      <c r="AB55" s="81"/>
    </row>
    <row r="56" spans="2:28" s="52" customFormat="1" x14ac:dyDescent="0.25">
      <c r="B56" s="62"/>
      <c r="C56" s="82" t="s">
        <v>148</v>
      </c>
      <c r="D56" s="88">
        <f>SUMPRODUCT(E56:N56,E53:N53)</f>
        <v>1</v>
      </c>
      <c r="E56" s="101">
        <f>E22</f>
        <v>1</v>
      </c>
      <c r="F56" s="101">
        <f t="shared" ref="F56:N60" si="6">F22</f>
        <v>1</v>
      </c>
      <c r="G56" s="101">
        <f t="shared" si="6"/>
        <v>0</v>
      </c>
      <c r="H56" s="101">
        <f t="shared" si="6"/>
        <v>0</v>
      </c>
      <c r="I56" s="101">
        <f t="shared" si="6"/>
        <v>0</v>
      </c>
      <c r="J56" s="101">
        <f t="shared" si="6"/>
        <v>0</v>
      </c>
      <c r="K56" s="101">
        <f t="shared" si="6"/>
        <v>0</v>
      </c>
      <c r="L56" s="101">
        <f t="shared" si="6"/>
        <v>0</v>
      </c>
      <c r="M56" s="101">
        <f t="shared" si="6"/>
        <v>0</v>
      </c>
      <c r="N56" s="101">
        <f t="shared" si="6"/>
        <v>0</v>
      </c>
      <c r="O56" s="86" t="s">
        <v>149</v>
      </c>
      <c r="P56" s="50"/>
      <c r="Q56" s="51"/>
      <c r="R56" s="51"/>
      <c r="S56" s="51"/>
      <c r="T56" s="51"/>
      <c r="U56" s="51"/>
      <c r="V56" s="51"/>
      <c r="W56" s="81"/>
      <c r="X56" s="81"/>
      <c r="Y56" s="81"/>
      <c r="Z56" s="81"/>
      <c r="AA56" s="81"/>
      <c r="AB56" s="81"/>
    </row>
    <row r="57" spans="2:28" s="52" customFormat="1" x14ac:dyDescent="0.25">
      <c r="B57" s="62"/>
      <c r="C57" s="91" t="s">
        <v>150</v>
      </c>
      <c r="D57" s="92"/>
      <c r="E57" s="93" t="str">
        <f>E23</f>
        <v>MeteoGroup</v>
      </c>
      <c r="F57" s="93" t="str">
        <f t="shared" si="6"/>
        <v>DWD</v>
      </c>
      <c r="G57" s="93" t="str">
        <f t="shared" si="6"/>
        <v>DWD</v>
      </c>
      <c r="H57" s="93" t="str">
        <f t="shared" si="6"/>
        <v>DWD</v>
      </c>
      <c r="I57" s="93" t="str">
        <f t="shared" si="6"/>
        <v>DWD</v>
      </c>
      <c r="J57" s="93" t="str">
        <f t="shared" si="6"/>
        <v>DWD</v>
      </c>
      <c r="K57" s="93" t="str">
        <f t="shared" si="6"/>
        <v>DWD</v>
      </c>
      <c r="L57" s="93" t="str">
        <f t="shared" si="6"/>
        <v>DWD</v>
      </c>
      <c r="M57" s="93" t="str">
        <f t="shared" si="6"/>
        <v>DWD</v>
      </c>
      <c r="N57" s="93" t="str">
        <f t="shared" si="6"/>
        <v>DWD</v>
      </c>
      <c r="O57" s="86" t="s">
        <v>153</v>
      </c>
      <c r="P57" s="50"/>
      <c r="Q57" s="51"/>
      <c r="R57" s="51"/>
      <c r="S57" s="51"/>
      <c r="T57" s="51"/>
      <c r="U57" s="51"/>
      <c r="V57" s="51"/>
      <c r="W57" s="81"/>
      <c r="X57" s="81"/>
      <c r="Y57" s="81"/>
      <c r="Z57" s="81"/>
      <c r="AA57" s="81"/>
      <c r="AB57" s="81"/>
    </row>
    <row r="58" spans="2:28" s="52" customFormat="1" x14ac:dyDescent="0.25">
      <c r="B58" s="62"/>
      <c r="C58" s="91" t="s">
        <v>154</v>
      </c>
      <c r="D58" s="92"/>
      <c r="E58" s="93" t="str">
        <f>E24</f>
        <v>Friedrichsthal</v>
      </c>
      <c r="F58" s="93" t="str">
        <f t="shared" si="6"/>
        <v>DEF-St.</v>
      </c>
      <c r="G58" s="93">
        <f t="shared" si="6"/>
        <v>0</v>
      </c>
      <c r="H58" s="93">
        <f t="shared" si="6"/>
        <v>0</v>
      </c>
      <c r="I58" s="93">
        <f t="shared" si="6"/>
        <v>0</v>
      </c>
      <c r="J58" s="93">
        <f t="shared" si="6"/>
        <v>0</v>
      </c>
      <c r="K58" s="93">
        <f t="shared" si="6"/>
        <v>0</v>
      </c>
      <c r="L58" s="93">
        <f t="shared" si="6"/>
        <v>0</v>
      </c>
      <c r="M58" s="93">
        <f t="shared" si="6"/>
        <v>0</v>
      </c>
      <c r="N58" s="93">
        <f t="shared" si="6"/>
        <v>0</v>
      </c>
      <c r="O58" s="86" t="s">
        <v>157</v>
      </c>
      <c r="P58" s="50"/>
      <c r="Q58" s="51"/>
      <c r="R58" s="51"/>
      <c r="S58" s="51"/>
      <c r="T58" s="51"/>
      <c r="U58" s="51"/>
      <c r="V58" s="51"/>
      <c r="W58" s="81"/>
      <c r="X58" s="81"/>
      <c r="Y58" s="81"/>
      <c r="Z58" s="81"/>
      <c r="AA58" s="81"/>
      <c r="AB58" s="81"/>
    </row>
    <row r="59" spans="2:28" s="52" customFormat="1" x14ac:dyDescent="0.25">
      <c r="B59" s="62"/>
      <c r="C59" s="91" t="s">
        <v>158</v>
      </c>
      <c r="D59" s="92"/>
      <c r="E59" s="95">
        <f>E25</f>
        <v>10710</v>
      </c>
      <c r="F59" s="95" t="str">
        <f t="shared" si="6"/>
        <v>xxxxx</v>
      </c>
      <c r="G59" s="95">
        <f t="shared" si="6"/>
        <v>0</v>
      </c>
      <c r="H59" s="95">
        <f t="shared" si="6"/>
        <v>0</v>
      </c>
      <c r="I59" s="95">
        <f t="shared" si="6"/>
        <v>0</v>
      </c>
      <c r="J59" s="95">
        <f t="shared" si="6"/>
        <v>0</v>
      </c>
      <c r="K59" s="95">
        <f t="shared" si="6"/>
        <v>0</v>
      </c>
      <c r="L59" s="95">
        <f t="shared" si="6"/>
        <v>0</v>
      </c>
      <c r="M59" s="95">
        <f t="shared" si="6"/>
        <v>0</v>
      </c>
      <c r="N59" s="95">
        <f t="shared" si="6"/>
        <v>0</v>
      </c>
      <c r="O59" s="86" t="s">
        <v>160</v>
      </c>
      <c r="P59" s="50"/>
      <c r="Q59" s="51"/>
      <c r="R59" s="51"/>
      <c r="S59" s="51"/>
      <c r="T59" s="51"/>
      <c r="U59" s="51"/>
      <c r="V59" s="51"/>
      <c r="W59" s="81"/>
      <c r="X59" s="81"/>
      <c r="Y59" s="81"/>
      <c r="Z59" s="81"/>
      <c r="AA59" s="81"/>
      <c r="AB59" s="81"/>
    </row>
    <row r="60" spans="2:28" s="52" customFormat="1" x14ac:dyDescent="0.25">
      <c r="B60" s="62"/>
      <c r="C60" s="91" t="s">
        <v>162</v>
      </c>
      <c r="D60" s="92"/>
      <c r="E60" s="124" t="str">
        <f>E26</f>
        <v>Temp. (2m)</v>
      </c>
      <c r="F60" s="124" t="str">
        <f t="shared" si="6"/>
        <v>Temp. (2m)</v>
      </c>
      <c r="G60" s="124">
        <f t="shared" si="6"/>
        <v>0</v>
      </c>
      <c r="H60" s="124">
        <f t="shared" si="6"/>
        <v>0</v>
      </c>
      <c r="I60" s="124">
        <f t="shared" si="6"/>
        <v>0</v>
      </c>
      <c r="J60" s="124">
        <f t="shared" si="6"/>
        <v>0</v>
      </c>
      <c r="K60" s="124">
        <f t="shared" si="6"/>
        <v>0</v>
      </c>
      <c r="L60" s="124">
        <f t="shared" si="6"/>
        <v>0</v>
      </c>
      <c r="M60" s="124">
        <f t="shared" si="6"/>
        <v>0</v>
      </c>
      <c r="N60" s="124">
        <f t="shared" si="6"/>
        <v>0</v>
      </c>
      <c r="O60" s="86" t="s">
        <v>153</v>
      </c>
      <c r="P60" s="50"/>
      <c r="Q60" s="51"/>
      <c r="R60" s="51"/>
      <c r="S60" s="51"/>
      <c r="T60" s="51"/>
      <c r="U60" s="51"/>
      <c r="V60" s="51"/>
      <c r="W60" s="81"/>
      <c r="X60" s="81"/>
      <c r="Y60" s="81"/>
      <c r="Z60" s="81"/>
      <c r="AA60" s="81"/>
      <c r="AB60" s="81"/>
    </row>
    <row r="61" spans="2:28" s="52" customFormat="1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50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</row>
    <row r="62" spans="2:28" s="52" customFormat="1" x14ac:dyDescent="0.25">
      <c r="B62" s="49"/>
      <c r="C62" s="26" t="s">
        <v>165</v>
      </c>
      <c r="D62" s="54"/>
      <c r="E62" s="54"/>
      <c r="F62" s="123">
        <f>F28</f>
        <v>4</v>
      </c>
      <c r="G62" s="49"/>
      <c r="H62" s="49"/>
      <c r="I62" s="49"/>
      <c r="J62" s="49"/>
      <c r="K62" s="49"/>
      <c r="L62" s="49"/>
      <c r="M62" s="49"/>
      <c r="N62" s="49"/>
      <c r="O62" s="49"/>
      <c r="P62" s="50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</row>
    <row r="63" spans="2:28" s="52" customFormat="1" ht="15" customHeight="1" x14ac:dyDescent="0.25">
      <c r="B63" s="49"/>
      <c r="C63" s="49"/>
      <c r="D63" s="49"/>
      <c r="E63" s="76">
        <f>IF(E64&gt;$F$62,0,1)</f>
        <v>1</v>
      </c>
      <c r="F63" s="76">
        <f t="shared" ref="F63:N63" si="7">IF(F64&gt;$F$62,0,1)</f>
        <v>1</v>
      </c>
      <c r="G63" s="76">
        <f t="shared" si="7"/>
        <v>1</v>
      </c>
      <c r="H63" s="76">
        <f t="shared" si="7"/>
        <v>1</v>
      </c>
      <c r="I63" s="76">
        <f t="shared" si="7"/>
        <v>0</v>
      </c>
      <c r="J63" s="76">
        <f t="shared" si="7"/>
        <v>0</v>
      </c>
      <c r="K63" s="76">
        <f t="shared" si="7"/>
        <v>0</v>
      </c>
      <c r="L63" s="76">
        <f t="shared" si="7"/>
        <v>0</v>
      </c>
      <c r="M63" s="76">
        <f t="shared" si="7"/>
        <v>0</v>
      </c>
      <c r="N63" s="76">
        <f t="shared" si="7"/>
        <v>0</v>
      </c>
      <c r="O63" s="49"/>
      <c r="P63" s="50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</row>
    <row r="64" spans="2:28" s="52" customFormat="1" ht="18" customHeight="1" x14ac:dyDescent="0.25">
      <c r="B64" s="54"/>
      <c r="C64" s="77" t="s">
        <v>166</v>
      </c>
      <c r="D64" s="78" t="s">
        <v>167</v>
      </c>
      <c r="E64" s="98">
        <v>1</v>
      </c>
      <c r="F64" s="98">
        <v>2</v>
      </c>
      <c r="G64" s="98">
        <v>3</v>
      </c>
      <c r="H64" s="98">
        <v>4</v>
      </c>
      <c r="I64" s="98">
        <v>5</v>
      </c>
      <c r="J64" s="98">
        <v>6</v>
      </c>
      <c r="K64" s="98">
        <v>7</v>
      </c>
      <c r="L64" s="98">
        <v>8</v>
      </c>
      <c r="M64" s="98">
        <v>9</v>
      </c>
      <c r="N64" s="98">
        <v>10</v>
      </c>
      <c r="O64" s="80" t="s">
        <v>145</v>
      </c>
      <c r="P64" s="50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</row>
    <row r="65" spans="2:15" s="52" customFormat="1" x14ac:dyDescent="0.25">
      <c r="B65" s="62"/>
      <c r="C65" s="82" t="s">
        <v>168</v>
      </c>
      <c r="D65" s="88" t="s">
        <v>169</v>
      </c>
      <c r="E65" s="99">
        <f>1-SUMPRODUCT(F63:N63,F65:N65)</f>
        <v>0.5333</v>
      </c>
      <c r="F65" s="99">
        <f>ROUND(F66/$D$66,4)</f>
        <v>0.26669999999999999</v>
      </c>
      <c r="G65" s="99">
        <f t="shared" ref="G65:N65" si="8">ROUND(G66/$D$66,4)</f>
        <v>0.1333</v>
      </c>
      <c r="H65" s="99">
        <f t="shared" si="8"/>
        <v>6.6699999999999995E-2</v>
      </c>
      <c r="I65" s="99">
        <f t="shared" si="8"/>
        <v>0</v>
      </c>
      <c r="J65" s="99">
        <f t="shared" si="8"/>
        <v>0</v>
      </c>
      <c r="K65" s="99">
        <f t="shared" si="8"/>
        <v>0</v>
      </c>
      <c r="L65" s="99">
        <f t="shared" si="8"/>
        <v>0</v>
      </c>
      <c r="M65" s="99">
        <f t="shared" si="8"/>
        <v>0</v>
      </c>
      <c r="N65" s="99">
        <f t="shared" si="8"/>
        <v>0</v>
      </c>
      <c r="O65" s="86"/>
    </row>
    <row r="66" spans="2:15" s="52" customFormat="1" x14ac:dyDescent="0.25">
      <c r="B66" s="62"/>
      <c r="C66" s="82" t="s">
        <v>170</v>
      </c>
      <c r="D66" s="88">
        <f>SUMPRODUCT(E66:N66,E63:N63)</f>
        <v>1.875</v>
      </c>
      <c r="E66" s="125">
        <f>E32</f>
        <v>1</v>
      </c>
      <c r="F66" s="125">
        <f t="shared" ref="F66:N69" si="9">F32</f>
        <v>0.5</v>
      </c>
      <c r="G66" s="125">
        <f t="shared" si="9"/>
        <v>0.25</v>
      </c>
      <c r="H66" s="125">
        <f t="shared" si="9"/>
        <v>0.125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86" t="s">
        <v>149</v>
      </c>
    </row>
    <row r="67" spans="2:15" s="52" customFormat="1" x14ac:dyDescent="0.25">
      <c r="B67" s="62"/>
      <c r="C67" s="91" t="s">
        <v>171</v>
      </c>
      <c r="D67" s="83" t="s">
        <v>172</v>
      </c>
      <c r="E67" s="93" t="str">
        <f>E33</f>
        <v>D</v>
      </c>
      <c r="F67" s="93" t="str">
        <f t="shared" si="9"/>
        <v>D-1</v>
      </c>
      <c r="G67" s="93" t="str">
        <f t="shared" si="9"/>
        <v>D-2</v>
      </c>
      <c r="H67" s="93" t="str">
        <f t="shared" si="9"/>
        <v>D-3</v>
      </c>
      <c r="I67" s="93">
        <f t="shared" si="9"/>
        <v>0</v>
      </c>
      <c r="J67" s="93">
        <f t="shared" si="9"/>
        <v>0</v>
      </c>
      <c r="K67" s="93">
        <f t="shared" si="9"/>
        <v>0</v>
      </c>
      <c r="L67" s="93">
        <f t="shared" si="9"/>
        <v>0</v>
      </c>
      <c r="M67" s="93">
        <f t="shared" si="9"/>
        <v>0</v>
      </c>
      <c r="N67" s="93">
        <f t="shared" si="9"/>
        <v>0</v>
      </c>
      <c r="O67" s="86" t="s">
        <v>153</v>
      </c>
    </row>
    <row r="68" spans="2:15" s="52" customFormat="1" x14ac:dyDescent="0.25">
      <c r="B68" s="62"/>
      <c r="C68" s="91" t="s">
        <v>184</v>
      </c>
      <c r="D68" s="83" t="s">
        <v>185</v>
      </c>
      <c r="E68" s="126" t="str">
        <f>E34</f>
        <v>Kalendertag</v>
      </c>
      <c r="F68" s="126" t="str">
        <f t="shared" si="9"/>
        <v>Kalendertag</v>
      </c>
      <c r="G68" s="126" t="str">
        <f t="shared" si="9"/>
        <v>Kalendertag</v>
      </c>
      <c r="H68" s="126" t="str">
        <f t="shared" si="9"/>
        <v>Kalendertag</v>
      </c>
      <c r="I68" s="103">
        <f t="shared" si="9"/>
        <v>0</v>
      </c>
      <c r="J68" s="103">
        <f t="shared" si="9"/>
        <v>0</v>
      </c>
      <c r="K68" s="103">
        <f t="shared" si="9"/>
        <v>0</v>
      </c>
      <c r="L68" s="103">
        <f t="shared" si="9"/>
        <v>0</v>
      </c>
      <c r="M68" s="103">
        <f t="shared" si="9"/>
        <v>0</v>
      </c>
      <c r="N68" s="103">
        <f t="shared" si="9"/>
        <v>0</v>
      </c>
      <c r="O68" s="86" t="s">
        <v>153</v>
      </c>
    </row>
    <row r="69" spans="2:15" s="52" customFormat="1" x14ac:dyDescent="0.25">
      <c r="B69" s="62"/>
      <c r="C69" s="91" t="s">
        <v>188</v>
      </c>
      <c r="D69" s="83" t="s">
        <v>189</v>
      </c>
      <c r="E69" s="126" t="str">
        <f>E35</f>
        <v>CET/CEST</v>
      </c>
      <c r="F69" s="126" t="str">
        <f t="shared" si="9"/>
        <v>CET/CEST</v>
      </c>
      <c r="G69" s="126" t="str">
        <f t="shared" si="9"/>
        <v>CET/CEST</v>
      </c>
      <c r="H69" s="126" t="str">
        <f t="shared" si="9"/>
        <v>CET/CEST</v>
      </c>
      <c r="I69" s="103" t="str">
        <f t="shared" si="9"/>
        <v>CET/CEST</v>
      </c>
      <c r="J69" s="103" t="str">
        <f t="shared" si="9"/>
        <v>CET/CEST</v>
      </c>
      <c r="K69" s="103" t="str">
        <f t="shared" si="9"/>
        <v>CET/CEST</v>
      </c>
      <c r="L69" s="103" t="str">
        <f t="shared" si="9"/>
        <v>CET/CEST</v>
      </c>
      <c r="M69" s="103" t="str">
        <f t="shared" si="9"/>
        <v>CET/CEST</v>
      </c>
      <c r="N69" s="103" t="str">
        <f t="shared" si="9"/>
        <v>CET/CEST</v>
      </c>
      <c r="O69" s="86" t="s">
        <v>153</v>
      </c>
    </row>
    <row r="70" spans="2:15" s="52" customFormat="1" x14ac:dyDescent="0.25">
      <c r="B70" s="62"/>
      <c r="C70" s="104" t="s">
        <v>192</v>
      </c>
      <c r="D70" s="105" t="s">
        <v>193</v>
      </c>
      <c r="E70" s="127" t="s">
        <v>195</v>
      </c>
      <c r="F70" s="127" t="s">
        <v>195</v>
      </c>
      <c r="G70" s="127" t="s">
        <v>195</v>
      </c>
      <c r="H70" s="127" t="s">
        <v>195</v>
      </c>
      <c r="I70" s="127">
        <v>0</v>
      </c>
      <c r="J70" s="127">
        <v>0</v>
      </c>
      <c r="K70" s="127">
        <v>0</v>
      </c>
      <c r="L70" s="127">
        <v>0</v>
      </c>
      <c r="M70" s="127">
        <v>0</v>
      </c>
      <c r="N70" s="127">
        <v>0</v>
      </c>
      <c r="O70" s="86" t="s">
        <v>153</v>
      </c>
    </row>
    <row r="71" spans="2:15" s="52" customFormat="1" x14ac:dyDescent="0.2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</row>
    <row r="72" spans="2:15" s="52" customFormat="1" ht="15.75" customHeight="1" x14ac:dyDescent="0.25">
      <c r="B72" s="49"/>
      <c r="C72" s="256" t="s">
        <v>210</v>
      </c>
      <c r="D72" s="256"/>
      <c r="E72" s="256"/>
      <c r="F72" s="256"/>
      <c r="G72" s="49"/>
      <c r="H72" s="49"/>
      <c r="I72" s="49"/>
      <c r="J72" s="49"/>
      <c r="K72" s="49"/>
      <c r="L72" s="49"/>
      <c r="M72" s="49"/>
      <c r="N72" s="49"/>
      <c r="O72" s="49"/>
    </row>
    <row r="73" spans="2:15" s="52" customFormat="1" x14ac:dyDescent="0.2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</row>
    <row r="74" spans="2:15" s="52" customFormat="1" hidden="1" x14ac:dyDescent="0.2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</row>
    <row r="75" spans="2:15" s="52" customFormat="1" hidden="1" x14ac:dyDescent="0.2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</row>
    <row r="76" spans="2:15" s="52" customFormat="1" hidden="1" x14ac:dyDescent="0.2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</row>
    <row r="77" spans="2:15" s="52" customFormat="1" hidden="1" x14ac:dyDescent="0.2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</row>
    <row r="78" spans="2:15" s="52" customFormat="1" x14ac:dyDescent="0.2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</row>
  </sheetData>
  <sheetProtection password="DEFA" sheet="1" objects="1" scenarios="1"/>
  <mergeCells count="5">
    <mergeCell ref="C13:E13"/>
    <mergeCell ref="C14:D14"/>
    <mergeCell ref="C15:D15"/>
    <mergeCell ref="C72:F72"/>
    <mergeCell ref="A1:P1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7" right="0.7" top="0.78740157499999996" bottom="0.78740157499999996" header="0.3" footer="0.3"/>
  <customProperties>
    <customPr name="_pios_id" r:id="rId1"/>
  </customProperti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'C:\Users\mscherer\AppData\Local\Microsoft\Windows\INetCache\Content.Outlook\1SW60N18\[2017-01-01_SLP_Gas_Verfahrensspezifische_Parameter_SSW_Netz_Internet.xlsx]SLP-Verfahren'!#REF!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9"/>
  <sheetViews>
    <sheetView zoomScale="80" zoomScaleNormal="80" workbookViewId="0">
      <selection activeCell="H12" sqref="H12"/>
    </sheetView>
  </sheetViews>
  <sheetFormatPr baseColWidth="10" defaultColWidth="0" defaultRowHeight="15" customHeight="1" zeroHeight="1" x14ac:dyDescent="0.25"/>
  <cols>
    <col min="1" max="1" width="2.85546875" style="49" customWidth="1"/>
    <col min="2" max="2" width="8" style="49" customWidth="1"/>
    <col min="3" max="3" width="37.42578125" style="49" customWidth="1"/>
    <col min="4" max="4" width="10.7109375" style="49" customWidth="1"/>
    <col min="5" max="6" width="11.42578125" style="49" customWidth="1"/>
    <col min="8" max="8" width="12.7109375" style="49" customWidth="1"/>
    <col min="9" max="9" width="15.42578125" style="49" customWidth="1"/>
    <col min="10" max="11" width="12.7109375" style="49" customWidth="1"/>
    <col min="12" max="12" width="11.42578125" style="49" customWidth="1"/>
    <col min="13" max="16" width="12.7109375" style="49" customWidth="1"/>
    <col min="17" max="17" width="14.140625" style="49" customWidth="1"/>
    <col min="18" max="24" width="11.42578125" style="49" customWidth="1"/>
    <col min="25" max="25" width="20.140625" style="49" customWidth="1"/>
    <col min="26" max="26" width="11.42578125" style="49" customWidth="1"/>
    <col min="27" max="16384" width="11.42578125" style="49" hidden="1"/>
  </cols>
  <sheetData>
    <row r="1" spans="1:26" ht="80.25" customHeight="1" thickBot="1" x14ac:dyDescent="0.3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6" ht="23.25" x14ac:dyDescent="0.25">
      <c r="B2" s="128" t="s">
        <v>211</v>
      </c>
    </row>
    <row r="3" spans="1:26" x14ac:dyDescent="0.25">
      <c r="B3" s="54" t="s">
        <v>212</v>
      </c>
      <c r="C3" s="54"/>
      <c r="D3" s="54"/>
      <c r="E3" s="54"/>
      <c r="F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6" x14ac:dyDescent="0.25">
      <c r="B4" s="54"/>
      <c r="C4" s="54"/>
      <c r="D4" s="54"/>
      <c r="E4" s="54"/>
      <c r="F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x14ac:dyDescent="0.25">
      <c r="B5" s="54"/>
      <c r="C5" s="129" t="s">
        <v>213</v>
      </c>
      <c r="D5" s="130" t="str">
        <f>[1]Netzbetreiber!$D$9</f>
        <v>SSW Netz GmbH</v>
      </c>
      <c r="E5" s="54"/>
      <c r="J5" s="57" t="s">
        <v>104</v>
      </c>
      <c r="K5" s="131" t="s">
        <v>214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1:26" x14ac:dyDescent="0.25">
      <c r="B6" s="54"/>
      <c r="C6" s="129" t="s">
        <v>215</v>
      </c>
      <c r="D6" s="130" t="str">
        <f>[1]Netzbetreiber!$D$28</f>
        <v>SSW Netz GmbH</v>
      </c>
      <c r="E6" s="54"/>
      <c r="F6" s="54"/>
      <c r="K6" s="131" t="s">
        <v>216</v>
      </c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x14ac:dyDescent="0.25">
      <c r="B7" s="54"/>
      <c r="C7" s="132" t="s">
        <v>33</v>
      </c>
      <c r="D7" s="130" t="str">
        <f>[1]Netzbetreiber!$D$11</f>
        <v>9870100900009</v>
      </c>
      <c r="E7" s="54"/>
      <c r="F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6" x14ac:dyDescent="0.25">
      <c r="B8" s="54"/>
      <c r="C8" s="129" t="s">
        <v>34</v>
      </c>
      <c r="D8" s="133">
        <f>[1]Netzbetreiber!$D$6</f>
        <v>42278</v>
      </c>
      <c r="E8" s="54"/>
      <c r="F8" s="54"/>
      <c r="H8" s="49" t="s">
        <v>60</v>
      </c>
      <c r="J8" s="134">
        <f>COUNTA(D12:D82)</f>
        <v>15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6" x14ac:dyDescent="0.25">
      <c r="B9" s="54"/>
      <c r="C9" s="54"/>
      <c r="D9" s="54"/>
      <c r="E9" s="54"/>
      <c r="F9" s="135">
        <v>2</v>
      </c>
      <c r="H9" s="135">
        <v>4</v>
      </c>
      <c r="I9" s="135">
        <v>5</v>
      </c>
      <c r="J9" s="135">
        <v>6</v>
      </c>
      <c r="K9" s="135">
        <v>7</v>
      </c>
      <c r="L9" s="135">
        <v>8</v>
      </c>
      <c r="M9" s="135">
        <v>9</v>
      </c>
      <c r="N9" s="135">
        <v>10</v>
      </c>
      <c r="O9" s="135">
        <v>11</v>
      </c>
      <c r="P9" s="135">
        <v>12</v>
      </c>
      <c r="Q9" s="135">
        <v>8</v>
      </c>
      <c r="R9" s="135">
        <v>3</v>
      </c>
      <c r="S9" s="135">
        <v>4</v>
      </c>
      <c r="T9" s="135">
        <v>5</v>
      </c>
      <c r="U9" s="135">
        <v>6</v>
      </c>
      <c r="V9" s="135">
        <v>7</v>
      </c>
      <c r="W9" s="135">
        <v>8</v>
      </c>
      <c r="X9" s="135">
        <v>9</v>
      </c>
      <c r="Y9" s="135"/>
    </row>
    <row r="10" spans="1:26" ht="45.75" thickBot="1" x14ac:dyDescent="0.3">
      <c r="B10" s="136" t="s">
        <v>217</v>
      </c>
      <c r="C10" s="137" t="s">
        <v>218</v>
      </c>
      <c r="D10" s="136" t="s">
        <v>219</v>
      </c>
      <c r="E10" s="138" t="s">
        <v>220</v>
      </c>
      <c r="F10" s="137" t="s">
        <v>221</v>
      </c>
      <c r="H10" s="139" t="s">
        <v>222</v>
      </c>
      <c r="I10" s="139" t="s">
        <v>223</v>
      </c>
      <c r="J10" s="139" t="s">
        <v>224</v>
      </c>
      <c r="K10" s="140" t="s">
        <v>173</v>
      </c>
      <c r="L10" s="141" t="s">
        <v>225</v>
      </c>
      <c r="M10" s="142" t="s">
        <v>226</v>
      </c>
      <c r="N10" s="143" t="s">
        <v>227</v>
      </c>
      <c r="O10" s="143" t="s">
        <v>228</v>
      </c>
      <c r="P10" s="144" t="s">
        <v>229</v>
      </c>
      <c r="Q10" s="145" t="s">
        <v>230</v>
      </c>
      <c r="R10" s="146" t="s">
        <v>231</v>
      </c>
      <c r="S10" s="147" t="s">
        <v>232</v>
      </c>
      <c r="T10" s="147" t="s">
        <v>233</v>
      </c>
      <c r="U10" s="147" t="s">
        <v>234</v>
      </c>
      <c r="V10" s="147" t="s">
        <v>235</v>
      </c>
      <c r="W10" s="147" t="s">
        <v>236</v>
      </c>
      <c r="X10" s="148" t="s">
        <v>237</v>
      </c>
      <c r="Y10" s="149" t="s">
        <v>238</v>
      </c>
    </row>
    <row r="11" spans="1:26" ht="15.75" thickBot="1" x14ac:dyDescent="0.3">
      <c r="B11" s="150" t="s">
        <v>239</v>
      </c>
      <c r="C11" s="151" t="s">
        <v>240</v>
      </c>
      <c r="D11" s="152" t="s">
        <v>241</v>
      </c>
      <c r="E11" s="153" t="s">
        <v>242</v>
      </c>
      <c r="F11" s="154" t="s">
        <v>334</v>
      </c>
      <c r="H11" s="155">
        <v>3.1850190999999999</v>
      </c>
      <c r="I11" s="155">
        <v>-37.412415500000002</v>
      </c>
      <c r="J11" s="155">
        <v>6.1723179000000004</v>
      </c>
      <c r="K11" s="155">
        <v>7.6109599999999999E-2</v>
      </c>
      <c r="L11" s="156">
        <v>40</v>
      </c>
      <c r="M11" s="155">
        <v>0</v>
      </c>
      <c r="N11" s="155">
        <v>0</v>
      </c>
      <c r="O11" s="155">
        <v>0</v>
      </c>
      <c r="P11" s="155">
        <v>0</v>
      </c>
      <c r="Q11" s="157">
        <v>0.95508749343949439</v>
      </c>
      <c r="R11" s="158">
        <v>1</v>
      </c>
      <c r="S11" s="158">
        <v>1</v>
      </c>
      <c r="T11" s="158">
        <v>1</v>
      </c>
      <c r="U11" s="158">
        <v>1</v>
      </c>
      <c r="V11" s="158">
        <v>1</v>
      </c>
      <c r="W11" s="158">
        <v>1</v>
      </c>
      <c r="X11" s="159">
        <v>1</v>
      </c>
      <c r="Y11" s="160">
        <v>365.12299999999999</v>
      </c>
    </row>
    <row r="12" spans="1:26" x14ac:dyDescent="0.25">
      <c r="B12" s="161">
        <v>1</v>
      </c>
      <c r="C12" s="162" t="str">
        <f t="shared" ref="C12:C26" si="0">$D$6</f>
        <v>SSW Netz GmbH</v>
      </c>
      <c r="D12" s="163" t="s">
        <v>241</v>
      </c>
      <c r="E12" s="164" t="s">
        <v>243</v>
      </c>
      <c r="F12" s="165" t="s">
        <v>335</v>
      </c>
      <c r="H12" s="166">
        <v>3.2107659000000002</v>
      </c>
      <c r="I12" s="166">
        <v>-37.417880099999998</v>
      </c>
      <c r="J12" s="166">
        <v>6.2023999999999999</v>
      </c>
      <c r="K12" s="166">
        <v>7.30243E-2</v>
      </c>
      <c r="L12" s="167">
        <v>40</v>
      </c>
      <c r="M12" s="166">
        <v>0</v>
      </c>
      <c r="N12" s="166">
        <v>0</v>
      </c>
      <c r="O12" s="166">
        <v>0</v>
      </c>
      <c r="P12" s="166">
        <v>0</v>
      </c>
      <c r="Q12" s="168">
        <v>0.95551514800808202</v>
      </c>
      <c r="R12" s="169">
        <v>1</v>
      </c>
      <c r="S12" s="169">
        <v>1</v>
      </c>
      <c r="T12" s="169">
        <v>1</v>
      </c>
      <c r="U12" s="169">
        <v>1</v>
      </c>
      <c r="V12" s="169">
        <v>1</v>
      </c>
      <c r="W12" s="169">
        <v>1</v>
      </c>
      <c r="X12" s="170">
        <v>1</v>
      </c>
      <c r="Y12" s="171"/>
      <c r="Z12" s="172"/>
    </row>
    <row r="13" spans="1:26" s="175" customFormat="1" x14ac:dyDescent="0.25">
      <c r="B13" s="173">
        <v>2</v>
      </c>
      <c r="C13" s="174" t="str">
        <f t="shared" si="0"/>
        <v>SSW Netz GmbH</v>
      </c>
      <c r="D13" s="163" t="s">
        <v>241</v>
      </c>
      <c r="E13" s="164" t="s">
        <v>244</v>
      </c>
      <c r="F13" s="165" t="s">
        <v>336</v>
      </c>
      <c r="H13" s="166">
        <v>2.5516882000000001</v>
      </c>
      <c r="I13" s="166">
        <v>-35.023421900000002</v>
      </c>
      <c r="J13" s="166">
        <v>6.1680698999999999</v>
      </c>
      <c r="K13" s="166">
        <v>9.1749600000000001E-2</v>
      </c>
      <c r="L13" s="167">
        <v>40</v>
      </c>
      <c r="M13" s="166">
        <v>0</v>
      </c>
      <c r="N13" s="166">
        <v>0</v>
      </c>
      <c r="O13" s="166">
        <v>0</v>
      </c>
      <c r="P13" s="166">
        <v>0</v>
      </c>
      <c r="Q13" s="168">
        <v>1.0212638513300196</v>
      </c>
      <c r="R13" s="169">
        <v>1</v>
      </c>
      <c r="S13" s="169">
        <v>1</v>
      </c>
      <c r="T13" s="169">
        <v>1</v>
      </c>
      <c r="U13" s="169">
        <v>1</v>
      </c>
      <c r="V13" s="169">
        <v>1</v>
      </c>
      <c r="W13" s="169">
        <v>1</v>
      </c>
      <c r="X13" s="170">
        <v>1</v>
      </c>
      <c r="Y13" s="171"/>
      <c r="Z13" s="172"/>
    </row>
    <row r="14" spans="1:26" s="175" customFormat="1" x14ac:dyDescent="0.25">
      <c r="B14" s="173">
        <v>3</v>
      </c>
      <c r="C14" s="174" t="str">
        <f t="shared" si="0"/>
        <v>SSW Netz GmbH</v>
      </c>
      <c r="D14" s="163" t="s">
        <v>241</v>
      </c>
      <c r="E14" s="164" t="s">
        <v>245</v>
      </c>
      <c r="F14" s="165" t="s">
        <v>337</v>
      </c>
      <c r="H14" s="166">
        <v>0.40409319999999999</v>
      </c>
      <c r="I14" s="166">
        <v>-24.439296800000001</v>
      </c>
      <c r="J14" s="166">
        <v>6.5718174999999999</v>
      </c>
      <c r="K14" s="166">
        <v>0.71077100000000004</v>
      </c>
      <c r="L14" s="167">
        <v>40</v>
      </c>
      <c r="M14" s="166">
        <v>0</v>
      </c>
      <c r="N14" s="166">
        <v>0</v>
      </c>
      <c r="O14" s="166">
        <v>0</v>
      </c>
      <c r="P14" s="166">
        <v>0</v>
      </c>
      <c r="Q14" s="168">
        <v>1.0561214000512988</v>
      </c>
      <c r="R14" s="169">
        <v>1</v>
      </c>
      <c r="S14" s="169">
        <v>1</v>
      </c>
      <c r="T14" s="169">
        <v>1</v>
      </c>
      <c r="U14" s="169">
        <v>1</v>
      </c>
      <c r="V14" s="169">
        <v>1</v>
      </c>
      <c r="W14" s="169">
        <v>1</v>
      </c>
      <c r="X14" s="170">
        <v>1</v>
      </c>
      <c r="Y14" s="171"/>
      <c r="Z14" s="172"/>
    </row>
    <row r="15" spans="1:26" s="175" customFormat="1" x14ac:dyDescent="0.25">
      <c r="B15" s="173">
        <v>4</v>
      </c>
      <c r="C15" s="174" t="str">
        <f t="shared" si="0"/>
        <v>SSW Netz GmbH</v>
      </c>
      <c r="D15" s="163" t="s">
        <v>241</v>
      </c>
      <c r="E15" s="164" t="s">
        <v>246</v>
      </c>
      <c r="F15" s="165" t="s">
        <v>338</v>
      </c>
      <c r="H15" s="166">
        <v>3.1177248</v>
      </c>
      <c r="I15" s="166">
        <v>-35.871506199999999</v>
      </c>
      <c r="J15" s="166">
        <v>7.5186828999999999</v>
      </c>
      <c r="K15" s="166">
        <v>3.4330100000000002E-2</v>
      </c>
      <c r="L15" s="167">
        <v>40</v>
      </c>
      <c r="M15" s="166">
        <v>0</v>
      </c>
      <c r="N15" s="166">
        <v>0</v>
      </c>
      <c r="O15" s="166">
        <v>0</v>
      </c>
      <c r="P15" s="166">
        <v>0</v>
      </c>
      <c r="Q15" s="168">
        <v>0.9622064996731321</v>
      </c>
      <c r="R15" s="169">
        <v>1.0699000000000001</v>
      </c>
      <c r="S15" s="169">
        <v>1.0365</v>
      </c>
      <c r="T15" s="169">
        <v>0.99329999999999996</v>
      </c>
      <c r="U15" s="169">
        <v>0.99480000000000002</v>
      </c>
      <c r="V15" s="169">
        <v>1.0659000000000001</v>
      </c>
      <c r="W15" s="169">
        <v>0.93620000000000003</v>
      </c>
      <c r="X15" s="170">
        <v>0.90339999999999954</v>
      </c>
      <c r="Y15" s="171"/>
      <c r="Z15" s="172"/>
    </row>
    <row r="16" spans="1:26" s="175" customFormat="1" x14ac:dyDescent="0.25">
      <c r="B16" s="173">
        <v>5</v>
      </c>
      <c r="C16" s="174" t="str">
        <f t="shared" si="0"/>
        <v>SSW Netz GmbH</v>
      </c>
      <c r="D16" s="163" t="s">
        <v>241</v>
      </c>
      <c r="E16" s="164" t="s">
        <v>247</v>
      </c>
      <c r="F16" s="165" t="s">
        <v>339</v>
      </c>
      <c r="H16" s="166">
        <v>3.85</v>
      </c>
      <c r="I16" s="166">
        <v>-37</v>
      </c>
      <c r="J16" s="166">
        <v>10.2405021</v>
      </c>
      <c r="K16" s="166">
        <v>4.6924300000000002E-2</v>
      </c>
      <c r="L16" s="167">
        <v>40</v>
      </c>
      <c r="M16" s="166">
        <v>0</v>
      </c>
      <c r="N16" s="166">
        <v>0</v>
      </c>
      <c r="O16" s="166">
        <v>0</v>
      </c>
      <c r="P16" s="166">
        <v>0</v>
      </c>
      <c r="Q16" s="168">
        <v>0.75691065279879233</v>
      </c>
      <c r="R16" s="169">
        <v>1.0214000000000001</v>
      </c>
      <c r="S16" s="169">
        <v>1.0866</v>
      </c>
      <c r="T16" s="169">
        <v>1.0720000000000001</v>
      </c>
      <c r="U16" s="169">
        <v>1.0557000000000001</v>
      </c>
      <c r="V16" s="169">
        <v>1.0117</v>
      </c>
      <c r="W16" s="169">
        <v>0.90010000000000001</v>
      </c>
      <c r="X16" s="170">
        <v>0.85249999999999915</v>
      </c>
      <c r="Y16" s="171"/>
      <c r="Z16" s="172"/>
    </row>
    <row r="17" spans="2:26" s="175" customFormat="1" x14ac:dyDescent="0.25">
      <c r="B17" s="173">
        <v>6</v>
      </c>
      <c r="C17" s="174" t="str">
        <f t="shared" si="0"/>
        <v>SSW Netz GmbH</v>
      </c>
      <c r="D17" s="163" t="s">
        <v>241</v>
      </c>
      <c r="E17" s="164" t="s">
        <v>248</v>
      </c>
      <c r="F17" s="165" t="s">
        <v>340</v>
      </c>
      <c r="H17" s="166">
        <v>4.0196902000000003</v>
      </c>
      <c r="I17" s="166">
        <v>-37.828203700000003</v>
      </c>
      <c r="J17" s="166">
        <v>8.1593368999999996</v>
      </c>
      <c r="K17" s="166">
        <v>4.72845E-2</v>
      </c>
      <c r="L17" s="167">
        <v>40</v>
      </c>
      <c r="M17" s="166">
        <v>0</v>
      </c>
      <c r="N17" s="166">
        <v>0</v>
      </c>
      <c r="O17" s="166">
        <v>0</v>
      </c>
      <c r="P17" s="166">
        <v>0</v>
      </c>
      <c r="Q17" s="168">
        <v>0.86486713303260787</v>
      </c>
      <c r="R17" s="169">
        <v>1.0358000000000001</v>
      </c>
      <c r="S17" s="169">
        <v>1.0232000000000001</v>
      </c>
      <c r="T17" s="169">
        <v>1.0251999999999999</v>
      </c>
      <c r="U17" s="169">
        <v>1.0295000000000001</v>
      </c>
      <c r="V17" s="169">
        <v>1.0253000000000001</v>
      </c>
      <c r="W17" s="169">
        <v>0.96750000000000003</v>
      </c>
      <c r="X17" s="170">
        <v>0.89350000000000041</v>
      </c>
      <c r="Y17" s="171"/>
      <c r="Z17" s="172"/>
    </row>
    <row r="18" spans="2:26" s="175" customFormat="1" x14ac:dyDescent="0.25">
      <c r="B18" s="173">
        <v>7</v>
      </c>
      <c r="C18" s="174" t="str">
        <f t="shared" si="0"/>
        <v>SSW Netz GmbH</v>
      </c>
      <c r="D18" s="163" t="s">
        <v>241</v>
      </c>
      <c r="E18" s="164" t="s">
        <v>249</v>
      </c>
      <c r="F18" s="165" t="s">
        <v>341</v>
      </c>
      <c r="H18" s="166">
        <v>3.75</v>
      </c>
      <c r="I18" s="166">
        <v>-37.5</v>
      </c>
      <c r="J18" s="166">
        <v>6.8</v>
      </c>
      <c r="K18" s="166">
        <v>6.0911300000000002E-2</v>
      </c>
      <c r="L18" s="167">
        <v>40</v>
      </c>
      <c r="M18" s="166">
        <v>0</v>
      </c>
      <c r="N18" s="166">
        <v>0</v>
      </c>
      <c r="O18" s="166">
        <v>0</v>
      </c>
      <c r="P18" s="166">
        <v>0</v>
      </c>
      <c r="Q18" s="168">
        <v>1.0126136468627658</v>
      </c>
      <c r="R18" s="169">
        <v>1.1052</v>
      </c>
      <c r="S18" s="169">
        <v>1.0857000000000001</v>
      </c>
      <c r="T18" s="169">
        <v>1.0378000000000001</v>
      </c>
      <c r="U18" s="169">
        <v>1.0622</v>
      </c>
      <c r="V18" s="169">
        <v>1.0266</v>
      </c>
      <c r="W18" s="169">
        <v>0.76290000000000002</v>
      </c>
      <c r="X18" s="170">
        <v>0.91959999999999997</v>
      </c>
      <c r="Y18" s="171"/>
      <c r="Z18" s="172"/>
    </row>
    <row r="19" spans="2:26" s="175" customFormat="1" x14ac:dyDescent="0.25">
      <c r="B19" s="173">
        <v>8</v>
      </c>
      <c r="C19" s="174" t="str">
        <f t="shared" si="0"/>
        <v>SSW Netz GmbH</v>
      </c>
      <c r="D19" s="163" t="s">
        <v>241</v>
      </c>
      <c r="E19" s="164" t="s">
        <v>250</v>
      </c>
      <c r="F19" s="165" t="s">
        <v>342</v>
      </c>
      <c r="H19" s="166">
        <v>3.4428942999999999</v>
      </c>
      <c r="I19" s="166">
        <v>-36.659050399999998</v>
      </c>
      <c r="J19" s="166">
        <v>7.6083226000000002</v>
      </c>
      <c r="K19" s="166">
        <v>7.4685000000000001E-2</v>
      </c>
      <c r="L19" s="167">
        <v>40</v>
      </c>
      <c r="M19" s="166">
        <v>0</v>
      </c>
      <c r="N19" s="166">
        <v>0</v>
      </c>
      <c r="O19" s="166">
        <v>0</v>
      </c>
      <c r="P19" s="166">
        <v>0</v>
      </c>
      <c r="Q19" s="168">
        <v>0.97768382110526542</v>
      </c>
      <c r="R19" s="169">
        <v>1.0354000000000001</v>
      </c>
      <c r="S19" s="169">
        <v>1.0523</v>
      </c>
      <c r="T19" s="169">
        <v>1.0448999999999999</v>
      </c>
      <c r="U19" s="169">
        <v>1.0494000000000001</v>
      </c>
      <c r="V19" s="169">
        <v>0.98850000000000005</v>
      </c>
      <c r="W19" s="169">
        <v>0.88600000000000001</v>
      </c>
      <c r="X19" s="170">
        <v>0.94349999999999934</v>
      </c>
      <c r="Y19" s="171"/>
      <c r="Z19" s="172"/>
    </row>
    <row r="20" spans="2:26" s="175" customFormat="1" x14ac:dyDescent="0.25">
      <c r="B20" s="173">
        <v>9</v>
      </c>
      <c r="C20" s="174" t="str">
        <f t="shared" si="0"/>
        <v>SSW Netz GmbH</v>
      </c>
      <c r="D20" s="163" t="s">
        <v>241</v>
      </c>
      <c r="E20" s="164" t="s">
        <v>251</v>
      </c>
      <c r="F20" s="165" t="s">
        <v>343</v>
      </c>
      <c r="H20" s="166">
        <v>2.4595180999999999</v>
      </c>
      <c r="I20" s="166">
        <v>-35.253212400000002</v>
      </c>
      <c r="J20" s="166">
        <v>6.0587001000000003</v>
      </c>
      <c r="K20" s="166">
        <v>0.16473699999999999</v>
      </c>
      <c r="L20" s="167">
        <v>40</v>
      </c>
      <c r="M20" s="166">
        <v>0</v>
      </c>
      <c r="N20" s="166">
        <v>0</v>
      </c>
      <c r="O20" s="166">
        <v>0</v>
      </c>
      <c r="P20" s="166">
        <v>0</v>
      </c>
      <c r="Q20" s="168">
        <v>1.043802057143173</v>
      </c>
      <c r="R20" s="169">
        <v>0.97670000000000001</v>
      </c>
      <c r="S20" s="169">
        <v>1.0388999999999999</v>
      </c>
      <c r="T20" s="169">
        <v>1.0027999999999999</v>
      </c>
      <c r="U20" s="169">
        <v>1.0162</v>
      </c>
      <c r="V20" s="169">
        <v>1.0024</v>
      </c>
      <c r="W20" s="169">
        <v>1.0043</v>
      </c>
      <c r="X20" s="170">
        <v>0.95870000000000122</v>
      </c>
      <c r="Y20" s="171"/>
      <c r="Z20" s="172"/>
    </row>
    <row r="21" spans="2:26" s="175" customFormat="1" x14ac:dyDescent="0.25">
      <c r="B21" s="173">
        <v>10</v>
      </c>
      <c r="C21" s="174" t="str">
        <f t="shared" si="0"/>
        <v>SSW Netz GmbH</v>
      </c>
      <c r="D21" s="163" t="s">
        <v>241</v>
      </c>
      <c r="E21" s="164" t="s">
        <v>252</v>
      </c>
      <c r="F21" s="165" t="s">
        <v>344</v>
      </c>
      <c r="H21" s="166">
        <v>2.8195655999999998</v>
      </c>
      <c r="I21" s="166">
        <v>-36</v>
      </c>
      <c r="J21" s="166">
        <v>7.7368518000000002</v>
      </c>
      <c r="K21" s="166">
        <v>0.157281</v>
      </c>
      <c r="L21" s="167">
        <v>40</v>
      </c>
      <c r="M21" s="166">
        <v>0</v>
      </c>
      <c r="N21" s="166">
        <v>0</v>
      </c>
      <c r="O21" s="166">
        <v>0</v>
      </c>
      <c r="P21" s="166">
        <v>0</v>
      </c>
      <c r="Q21" s="168">
        <v>0.96576337685759206</v>
      </c>
      <c r="R21" s="169">
        <v>0.93220000000000003</v>
      </c>
      <c r="S21" s="169">
        <v>0.98939999999999995</v>
      </c>
      <c r="T21" s="169">
        <v>1.0033000000000001</v>
      </c>
      <c r="U21" s="169">
        <v>1.0108999999999999</v>
      </c>
      <c r="V21" s="169">
        <v>1.018</v>
      </c>
      <c r="W21" s="169">
        <v>1.0356000000000001</v>
      </c>
      <c r="X21" s="170">
        <v>1.0106000000000002</v>
      </c>
      <c r="Y21" s="171"/>
      <c r="Z21" s="172"/>
    </row>
    <row r="22" spans="2:26" s="175" customFormat="1" x14ac:dyDescent="0.25">
      <c r="B22" s="173">
        <v>11</v>
      </c>
      <c r="C22" s="174" t="str">
        <f t="shared" si="0"/>
        <v>SSW Netz GmbH</v>
      </c>
      <c r="D22" s="163" t="s">
        <v>241</v>
      </c>
      <c r="E22" s="164" t="s">
        <v>253</v>
      </c>
      <c r="F22" s="165" t="s">
        <v>345</v>
      </c>
      <c r="H22" s="166">
        <v>0.93158890000000005</v>
      </c>
      <c r="I22" s="166">
        <v>-33.35</v>
      </c>
      <c r="J22" s="166">
        <v>5.7212303000000002</v>
      </c>
      <c r="K22" s="166">
        <v>0.66564939999999995</v>
      </c>
      <c r="L22" s="167">
        <v>40</v>
      </c>
      <c r="M22" s="166">
        <v>0</v>
      </c>
      <c r="N22" s="166">
        <v>0</v>
      </c>
      <c r="O22" s="166">
        <v>0</v>
      </c>
      <c r="P22" s="166">
        <v>0</v>
      </c>
      <c r="Q22" s="168">
        <v>1.0766391850538448</v>
      </c>
      <c r="R22" s="169">
        <v>1.0848</v>
      </c>
      <c r="S22" s="169">
        <v>1.1211</v>
      </c>
      <c r="T22" s="169">
        <v>1.0769</v>
      </c>
      <c r="U22" s="169">
        <v>1.1353</v>
      </c>
      <c r="V22" s="169">
        <v>1.1402000000000001</v>
      </c>
      <c r="W22" s="169">
        <v>0.48520000000000002</v>
      </c>
      <c r="X22" s="170">
        <v>0.95650000000000013</v>
      </c>
      <c r="Y22" s="171"/>
      <c r="Z22" s="172"/>
    </row>
    <row r="23" spans="2:26" s="175" customFormat="1" x14ac:dyDescent="0.25">
      <c r="B23" s="173">
        <v>12</v>
      </c>
      <c r="C23" s="174" t="str">
        <f t="shared" si="0"/>
        <v>SSW Netz GmbH</v>
      </c>
      <c r="D23" s="163" t="s">
        <v>241</v>
      </c>
      <c r="E23" s="164" t="s">
        <v>254</v>
      </c>
      <c r="F23" s="165" t="s">
        <v>346</v>
      </c>
      <c r="H23" s="166">
        <v>1.0535874999999999</v>
      </c>
      <c r="I23" s="166">
        <v>-35.299999999999997</v>
      </c>
      <c r="J23" s="166">
        <v>4.8662747</v>
      </c>
      <c r="K23" s="166">
        <v>0.68110420000000005</v>
      </c>
      <c r="L23" s="167">
        <v>40</v>
      </c>
      <c r="M23" s="166">
        <v>0</v>
      </c>
      <c r="N23" s="166">
        <v>0</v>
      </c>
      <c r="O23" s="166">
        <v>0</v>
      </c>
      <c r="P23" s="166">
        <v>0</v>
      </c>
      <c r="Q23" s="168">
        <v>1.0844348950990992</v>
      </c>
      <c r="R23" s="169">
        <v>1.2457</v>
      </c>
      <c r="S23" s="169">
        <v>1.2615000000000001</v>
      </c>
      <c r="T23" s="169">
        <v>1.2706999999999999</v>
      </c>
      <c r="U23" s="169">
        <v>1.2430000000000001</v>
      </c>
      <c r="V23" s="169">
        <v>1.1275999999999999</v>
      </c>
      <c r="W23" s="169">
        <v>0.38769999999999999</v>
      </c>
      <c r="X23" s="170">
        <v>0.46379999999999999</v>
      </c>
      <c r="Y23" s="171"/>
      <c r="Z23" s="172"/>
    </row>
    <row r="24" spans="2:26" s="175" customFormat="1" x14ac:dyDescent="0.25">
      <c r="B24" s="173">
        <v>13</v>
      </c>
      <c r="C24" s="174" t="str">
        <f t="shared" si="0"/>
        <v>SSW Netz GmbH</v>
      </c>
      <c r="D24" s="163" t="s">
        <v>241</v>
      </c>
      <c r="E24" s="164" t="s">
        <v>255</v>
      </c>
      <c r="F24" s="165" t="s">
        <v>347</v>
      </c>
      <c r="H24" s="166">
        <v>3.6017736</v>
      </c>
      <c r="I24" s="166">
        <v>-37.882536799999997</v>
      </c>
      <c r="J24" s="166">
        <v>6.9836070000000001</v>
      </c>
      <c r="K24" s="166">
        <v>5.4826199999999999E-2</v>
      </c>
      <c r="L24" s="167">
        <v>40</v>
      </c>
      <c r="M24" s="166">
        <v>0</v>
      </c>
      <c r="N24" s="166">
        <v>0</v>
      </c>
      <c r="O24" s="166">
        <v>0</v>
      </c>
      <c r="P24" s="166">
        <v>0</v>
      </c>
      <c r="Q24" s="168">
        <v>0.90239375975311864</v>
      </c>
      <c r="R24" s="169">
        <v>0.98970000000000002</v>
      </c>
      <c r="S24" s="169">
        <v>0.9627</v>
      </c>
      <c r="T24" s="169">
        <v>1.0507</v>
      </c>
      <c r="U24" s="169">
        <v>1.0551999999999999</v>
      </c>
      <c r="V24" s="169">
        <v>1.0297000000000001</v>
      </c>
      <c r="W24" s="169">
        <v>0.97670000000000001</v>
      </c>
      <c r="X24" s="170">
        <v>0.9352999999999998</v>
      </c>
      <c r="Y24" s="171"/>
      <c r="Z24" s="172"/>
    </row>
    <row r="25" spans="2:26" s="175" customFormat="1" x14ac:dyDescent="0.25">
      <c r="B25" s="173">
        <v>14</v>
      </c>
      <c r="C25" s="174" t="str">
        <f t="shared" si="0"/>
        <v>SSW Netz GmbH</v>
      </c>
      <c r="D25" s="163" t="s">
        <v>241</v>
      </c>
      <c r="E25" s="164" t="s">
        <v>256</v>
      </c>
      <c r="F25" s="165" t="s">
        <v>348</v>
      </c>
      <c r="H25" s="166">
        <v>2.5187775000000001</v>
      </c>
      <c r="I25" s="166">
        <v>-35.033375399999997</v>
      </c>
      <c r="J25" s="166">
        <v>6.2240634000000004</v>
      </c>
      <c r="K25" s="166">
        <v>0.10107820000000001</v>
      </c>
      <c r="L25" s="167">
        <v>40</v>
      </c>
      <c r="M25" s="166">
        <v>0</v>
      </c>
      <c r="N25" s="166">
        <v>0</v>
      </c>
      <c r="O25" s="166">
        <v>0</v>
      </c>
      <c r="P25" s="166">
        <v>0</v>
      </c>
      <c r="Q25" s="168">
        <v>1.0146273685996503</v>
      </c>
      <c r="R25" s="169">
        <v>1.0354000000000001</v>
      </c>
      <c r="S25" s="169">
        <v>1.0523</v>
      </c>
      <c r="T25" s="169">
        <v>1.0448999999999999</v>
      </c>
      <c r="U25" s="169">
        <v>1.0494000000000001</v>
      </c>
      <c r="V25" s="169">
        <v>0.98850000000000005</v>
      </c>
      <c r="W25" s="169">
        <v>0.88600000000000001</v>
      </c>
      <c r="X25" s="170">
        <v>0.94349999999999934</v>
      </c>
      <c r="Y25" s="171"/>
      <c r="Z25" s="172"/>
    </row>
    <row r="26" spans="2:26" s="175" customFormat="1" x14ac:dyDescent="0.25">
      <c r="B26" s="173">
        <v>15</v>
      </c>
      <c r="C26" s="174" t="str">
        <f t="shared" si="0"/>
        <v>SSW Netz GmbH</v>
      </c>
      <c r="D26" s="163" t="s">
        <v>241</v>
      </c>
      <c r="E26" s="164" t="s">
        <v>257</v>
      </c>
      <c r="F26" s="165" t="s">
        <v>349</v>
      </c>
      <c r="H26" s="166">
        <v>3.0084346000000002</v>
      </c>
      <c r="I26" s="166">
        <v>-36.607845300000001</v>
      </c>
      <c r="J26" s="166">
        <v>7.3211870000000001</v>
      </c>
      <c r="K26" s="166">
        <v>0.15496599999999999</v>
      </c>
      <c r="L26" s="167">
        <v>40</v>
      </c>
      <c r="M26" s="166">
        <v>0</v>
      </c>
      <c r="N26" s="166">
        <v>0</v>
      </c>
      <c r="O26" s="166">
        <v>0</v>
      </c>
      <c r="P26" s="166">
        <v>0</v>
      </c>
      <c r="Q26" s="168">
        <v>0.97302438504000599</v>
      </c>
      <c r="R26" s="169">
        <v>1.03</v>
      </c>
      <c r="S26" s="169">
        <v>1.03</v>
      </c>
      <c r="T26" s="169">
        <v>1.02</v>
      </c>
      <c r="U26" s="169">
        <v>1.03</v>
      </c>
      <c r="V26" s="169">
        <v>1.01</v>
      </c>
      <c r="W26" s="169">
        <v>0.93</v>
      </c>
      <c r="X26" s="170">
        <v>0.95000000000000018</v>
      </c>
      <c r="Y26" s="171"/>
      <c r="Z26" s="172"/>
    </row>
    <row r="27" spans="2:26" x14ac:dyDescent="0.25"/>
    <row r="28" spans="2:26" hidden="1" x14ac:dyDescent="0.25"/>
    <row r="29" spans="2:26" hidden="1" x14ac:dyDescent="0.25"/>
    <row r="30" spans="2:26" hidden="1" x14ac:dyDescent="0.25"/>
    <row r="31" spans="2:26" hidden="1" x14ac:dyDescent="0.25"/>
    <row r="32" spans="2:26" hidden="1" x14ac:dyDescent="0.25"/>
    <row r="33" s="49" customFormat="1" hidden="1" x14ac:dyDescent="0.25"/>
    <row r="34" s="49" customFormat="1" hidden="1" x14ac:dyDescent="0.25"/>
    <row r="35" s="49" customFormat="1" hidden="1" x14ac:dyDescent="0.25"/>
    <row r="36" s="49" customFormat="1" hidden="1" x14ac:dyDescent="0.25"/>
    <row r="37" s="49" customFormat="1" hidden="1" x14ac:dyDescent="0.25"/>
    <row r="38" s="49" customFormat="1" hidden="1" x14ac:dyDescent="0.25"/>
    <row r="39" s="49" customFormat="1" hidden="1" x14ac:dyDescent="0.25"/>
    <row r="40" s="49" customFormat="1" hidden="1" x14ac:dyDescent="0.25"/>
    <row r="41" s="49" customFormat="1" hidden="1" x14ac:dyDescent="0.25"/>
    <row r="42" s="49" customFormat="1" hidden="1" x14ac:dyDescent="0.25"/>
    <row r="43" s="49" customFormat="1" hidden="1" x14ac:dyDescent="0.25"/>
    <row r="44" s="49" customFormat="1" hidden="1" x14ac:dyDescent="0.25"/>
    <row r="45" s="49" customFormat="1" hidden="1" x14ac:dyDescent="0.25"/>
    <row r="46" s="49" customFormat="1" hidden="1" x14ac:dyDescent="0.25"/>
    <row r="47" s="49" customFormat="1" hidden="1" x14ac:dyDescent="0.25"/>
    <row r="48" s="49" customFormat="1" hidden="1" x14ac:dyDescent="0.25"/>
    <row r="49" s="49" customFormat="1" hidden="1" x14ac:dyDescent="0.25"/>
    <row r="50" s="49" customFormat="1" hidden="1" x14ac:dyDescent="0.25"/>
    <row r="51" s="49" customFormat="1" hidden="1" x14ac:dyDescent="0.25"/>
    <row r="52" s="49" customFormat="1" hidden="1" x14ac:dyDescent="0.25"/>
    <row r="53" s="49" customFormat="1" hidden="1" x14ac:dyDescent="0.25"/>
    <row r="54" s="49" customFormat="1" hidden="1" x14ac:dyDescent="0.25"/>
    <row r="55" s="49" customFormat="1" hidden="1" x14ac:dyDescent="0.25"/>
    <row r="56" s="49" customFormat="1" hidden="1" x14ac:dyDescent="0.25"/>
    <row r="57" s="49" customFormat="1" hidden="1" x14ac:dyDescent="0.25"/>
    <row r="58" s="49" customFormat="1" hidden="1" x14ac:dyDescent="0.25"/>
    <row r="59" s="49" customFormat="1" hidden="1" x14ac:dyDescent="0.25"/>
  </sheetData>
  <sheetProtection password="DEFA" sheet="1" objects="1" scenarios="1"/>
  <mergeCells count="1">
    <mergeCell ref="A1:Y1"/>
  </mergeCells>
  <conditionalFormatting sqref="F12:F26 H12:K26 M12:P26 R12:Y26">
    <cfRule type="expression" dxfId="13" priority="8">
      <formula>ISERROR(F12)</formula>
    </cfRule>
  </conditionalFormatting>
  <conditionalFormatting sqref="L12:L26">
    <cfRule type="expression" dxfId="12" priority="6">
      <formula>ISERROR(L12)</formula>
    </cfRule>
  </conditionalFormatting>
  <conditionalFormatting sqref="Q12:Q26">
    <cfRule type="expression" dxfId="11" priority="5">
      <formula>ISERROR(Q12)</formula>
    </cfRule>
  </conditionalFormatting>
  <conditionalFormatting sqref="Y12:Y26 E12:F26">
    <cfRule type="duplicateValues" dxfId="10" priority="10"/>
  </conditionalFormatting>
  <conditionalFormatting sqref="F11 H11:K11 M11:P11 R11:Y11">
    <cfRule type="expression" dxfId="9" priority="4">
      <formula>ISERROR(F11)</formula>
    </cfRule>
  </conditionalFormatting>
  <conditionalFormatting sqref="L11">
    <cfRule type="expression" dxfId="8" priority="2">
      <formula>ISERROR(L11)</formula>
    </cfRule>
  </conditionalFormatting>
  <conditionalFormatting sqref="Q11">
    <cfRule type="expression" dxfId="7" priority="1">
      <formula>ISERROR(Q11)</formula>
    </cfRule>
  </conditionalFormatting>
  <dataValidations count="2">
    <dataValidation errorStyle="warning" allowBlank="1" showInputMessage="1" showErrorMessage="1" errorTitle="Profil-Art" error="Bitte Profilwahl gemäß Auswahlfeld" sqref="D11"/>
    <dataValidation type="list" errorStyle="warning" allowBlank="1" showInputMessage="1" showErrorMessage="1" errorTitle="Profil-Art" error="Bitte Profilwahl gemäß Auswahlfeld" sqref="D12:D26">
      <formula1>"BDEW,Ind.-Koef."</formula1>
    </dataValidation>
  </dataValidations>
  <pageMargins left="0.7" right="0.7" top="0.78740157499999996" bottom="0.78740157499999996" header="0.3" footer="0.3"/>
  <customProperties>
    <customPr name="_pios_id" r:id="rId1"/>
  </customPropertie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DB56B492-6A26-45B7-BFE1-3218FA5B1606}">
            <xm:f>D11&lt;&gt;IF(ISERROR(VLOOKUP($E11,'C:\Users\mscherer\AppData\Local\Microsoft\Windows\INetCache\Content.Outlook\1SW60N18\[2017-01-01_SLP_Gas_Verfahrensspezifische_Parameter_SSW_Netz_Internet.xlsx]BDEW-Standard'!#REF!,1,0)),"Ind.-Koef.","BDEW")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D11:D26</xm:sqref>
        </x14:conditionalFormatting>
        <x14:conditionalFormatting xmlns:xm="http://schemas.microsoft.com/office/excel/2006/main">
          <x14:cfRule type="expression" priority="7" id="{B7590EA9-A2BF-4BB2-9362-E9C68DAC1630}">
            <xm:f>IF('C:\Users\mscherer\AppData\Local\Microsoft\Windows\INetCache\Content.Outlook\1SW60N18\[2017-01-01_SLP_Gas_Verfahrensspezifische_Parameter_SSW_Netz_Internet.xlsx]SLP-Verfahren'!#REF!='C:\Users\mscherer\AppData\Local\Microsoft\Windows\INetCache\Content.Outlook\1SW60N18\[2017-01-01_SLP_Gas_Verfahrensspezifische_Parameter_SSW_Netz_Internet.xlsx]SLP-Verfahren'!#REF!,1,0)</xm:f>
            <x14:dxf>
              <fill>
                <patternFill>
                  <bgColor theme="2"/>
                </patternFill>
              </fill>
            </x14:dxf>
          </x14:cfRule>
          <xm:sqref>Y12:Y26</xm:sqref>
        </x14:conditionalFormatting>
        <x14:conditionalFormatting xmlns:xm="http://schemas.microsoft.com/office/excel/2006/main">
          <x14:cfRule type="expression" priority="3" id="{F34B0D81-DD5D-4E8B-8A8B-C44B875EC1E1}">
            <xm:f>IF('\users\mscherer\Work Folders\Downloads\[2017-01-01_SLP_Gas_Verfahrensspezifische_Parameter_SSW_Netz_Internet (1).xlsx]SLP-Verfahren'!#REF!='\users\mscherer\Work Folders\Downloads\[2017-01-01_SLP_Gas_Verfahrensspezifische_Parameter_SSW_Netz_Internet (1).xlsx]SLP-Verfahren'!#REF!,1,0)</xm:f>
            <x14:dxf>
              <fill>
                <patternFill>
                  <bgColor theme="2"/>
                </patternFill>
              </fill>
            </x14:dxf>
          </x14:cfRule>
          <xm:sqref>Y11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Title="Achtung!" error="keine BDEW Nomenklatur">
          <x14:formula1>
            <xm:f>'C:\Users\mscherer\AppData\Local\Microsoft\Windows\INetCache\Content.Outlook\1SW60N18\[2017-01-01_SLP_Gas_Verfahrensspezifische_Parameter_SSW_Netz_Internet.xlsx]BDEW-Standard'!#REF!</xm:f>
          </x14:formula1>
          <xm:sqref>E12:E26</xm:sqref>
        </x14:dataValidation>
        <x14:dataValidation type="list" errorStyle="information" allowBlank="1" showInputMessage="1" showErrorMessage="1" errorTitle="Achtung!" error="keine BDEW Nomenklatur">
          <x14:formula1>
            <xm:f>'C:\Users\mscherer\AppData\Local\Microsoft\Windows\INetCache\Content.Outlook\1SW60N18\[2017-01-01_SLP_Gas_Verfahrensspezifische_Parameter_SSW_Netz_Internet.xlsx]BDEW-Standard'!#REF!</xm:f>
          </x14:formula1>
          <xm:sqref>E11</xm:sqref>
        </x14:dataValidation>
        <x14:dataValidation type="list" allowBlank="1" showInputMessage="1" showErrorMessage="1">
          <x14:formula1>
            <xm:f>'C:\Users\mscherer\AppData\Local\Microsoft\Windows\INetCache\Content.Outlook\1SW60N18\[2017-01-01_SLP_Gas_Verfahrensspezifische_Parameter_SSW_Netz_Internet.xlsx]BDEW-Standard'!#REF!</xm:f>
          </x14:formula1>
          <xm:sqref>E11:E26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35"/>
  <sheetViews>
    <sheetView tabSelected="1" zoomScale="80" zoomScaleNormal="80" workbookViewId="0">
      <selection activeCell="A2" sqref="A2"/>
    </sheetView>
  </sheetViews>
  <sheetFormatPr baseColWidth="10" defaultColWidth="0" defaultRowHeight="12.75" customHeight="1" zeroHeight="1" x14ac:dyDescent="0.2"/>
  <cols>
    <col min="1" max="1" width="2.85546875" style="176" customWidth="1"/>
    <col min="2" max="2" width="15.140625" style="176" customWidth="1"/>
    <col min="3" max="3" width="14.7109375" style="176" customWidth="1"/>
    <col min="4" max="4" width="5.85546875" style="176" hidden="1" customWidth="1"/>
    <col min="5" max="5" width="5.140625" style="176" customWidth="1"/>
    <col min="6" max="12" width="12.7109375" style="176" customWidth="1"/>
    <col min="13" max="30" width="5.7109375" style="176" customWidth="1"/>
    <col min="31" max="31" width="11.42578125" style="176" customWidth="1"/>
    <col min="32" max="16384" width="11.42578125" style="176" hidden="1"/>
  </cols>
  <sheetData>
    <row r="1" spans="1:31" ht="84.75" customHeight="1" x14ac:dyDescent="0.2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</row>
    <row r="2" spans="1:31" ht="23.25" x14ac:dyDescent="0.35">
      <c r="B2" s="177" t="s">
        <v>258</v>
      </c>
    </row>
    <row r="3" spans="1:31" ht="23.25" x14ac:dyDescent="0.35">
      <c r="B3" s="177"/>
    </row>
    <row r="4" spans="1:31" ht="15" customHeight="1" x14ac:dyDescent="0.25">
      <c r="B4" s="178" t="s">
        <v>31</v>
      </c>
      <c r="C4" s="179" t="s">
        <v>5</v>
      </c>
      <c r="D4" s="180"/>
      <c r="G4" s="180"/>
      <c r="I4" s="180"/>
      <c r="J4" s="181"/>
      <c r="M4" s="182" t="s">
        <v>259</v>
      </c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</row>
    <row r="5" spans="1:31" ht="15" x14ac:dyDescent="0.25">
      <c r="B5" s="183" t="s">
        <v>32</v>
      </c>
      <c r="C5" s="184" t="s">
        <v>5</v>
      </c>
      <c r="D5" s="185"/>
      <c r="E5" s="180"/>
      <c r="F5" s="180"/>
      <c r="G5" s="180"/>
      <c r="I5" s="180"/>
      <c r="J5" s="180"/>
      <c r="K5" s="180"/>
      <c r="L5" s="180"/>
      <c r="M5" s="57" t="s">
        <v>260</v>
      </c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</row>
    <row r="6" spans="1:31" ht="15" x14ac:dyDescent="0.25">
      <c r="B6" s="178" t="s">
        <v>261</v>
      </c>
      <c r="C6" s="179" t="s">
        <v>8</v>
      </c>
      <c r="D6" s="185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</row>
    <row r="7" spans="1:31" ht="15.75" thickBot="1" x14ac:dyDescent="0.3">
      <c r="B7" s="178" t="s">
        <v>34</v>
      </c>
      <c r="C7" s="186">
        <v>42278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</row>
    <row r="8" spans="1:31" ht="15.75" thickBot="1" x14ac:dyDescent="0.3">
      <c r="B8" s="64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259" t="s">
        <v>262</v>
      </c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1"/>
    </row>
    <row r="9" spans="1:31" ht="15.75" thickBot="1" x14ac:dyDescent="0.3"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7" t="s">
        <v>263</v>
      </c>
      <c r="N9" s="188" t="s">
        <v>264</v>
      </c>
      <c r="O9" s="189" t="s">
        <v>265</v>
      </c>
      <c r="P9" s="189" t="s">
        <v>266</v>
      </c>
      <c r="Q9" s="189" t="s">
        <v>267</v>
      </c>
      <c r="R9" s="189" t="s">
        <v>268</v>
      </c>
      <c r="S9" s="189" t="s">
        <v>269</v>
      </c>
      <c r="T9" s="189" t="s">
        <v>270</v>
      </c>
      <c r="U9" s="189" t="s">
        <v>271</v>
      </c>
      <c r="V9" s="189" t="s">
        <v>272</v>
      </c>
      <c r="W9" s="189" t="s">
        <v>273</v>
      </c>
      <c r="X9" s="189" t="s">
        <v>274</v>
      </c>
      <c r="Y9" s="189" t="s">
        <v>275</v>
      </c>
      <c r="Z9" s="189" t="s">
        <v>276</v>
      </c>
      <c r="AA9" s="189" t="s">
        <v>277</v>
      </c>
      <c r="AB9" s="189" t="s">
        <v>278</v>
      </c>
      <c r="AC9" s="190" t="s">
        <v>279</v>
      </c>
      <c r="AD9" s="190" t="s">
        <v>280</v>
      </c>
    </row>
    <row r="10" spans="1:31" ht="134.25" thickBot="1" x14ac:dyDescent="0.25">
      <c r="B10" s="262" t="s">
        <v>281</v>
      </c>
      <c r="C10" s="263"/>
      <c r="D10" s="191">
        <v>2</v>
      </c>
      <c r="E10" s="192" t="str">
        <f>IF(ISERROR(HLOOKUP(E$11,$M$9:$AD$33,$D10,0)),"",HLOOKUP(E$11,$M$9:$AD$33,$D10,0))</f>
        <v/>
      </c>
      <c r="F10" s="264" t="s">
        <v>282</v>
      </c>
      <c r="G10" s="264"/>
      <c r="H10" s="264"/>
      <c r="I10" s="264"/>
      <c r="J10" s="264"/>
      <c r="K10" s="264"/>
      <c r="L10" s="265"/>
      <c r="M10" s="193" t="s">
        <v>283</v>
      </c>
      <c r="N10" s="194" t="s">
        <v>284</v>
      </c>
      <c r="O10" s="195" t="s">
        <v>285</v>
      </c>
      <c r="P10" s="196" t="s">
        <v>286</v>
      </c>
      <c r="Q10" s="196" t="s">
        <v>287</v>
      </c>
      <c r="R10" s="196" t="s">
        <v>288</v>
      </c>
      <c r="S10" s="196" t="s">
        <v>289</v>
      </c>
      <c r="T10" s="196" t="s">
        <v>290</v>
      </c>
      <c r="U10" s="196" t="s">
        <v>291</v>
      </c>
      <c r="V10" s="196" t="s">
        <v>292</v>
      </c>
      <c r="W10" s="196" t="s">
        <v>293</v>
      </c>
      <c r="X10" s="196" t="s">
        <v>294</v>
      </c>
      <c r="Y10" s="196" t="s">
        <v>295</v>
      </c>
      <c r="Z10" s="196" t="s">
        <v>296</v>
      </c>
      <c r="AA10" s="196" t="s">
        <v>297</v>
      </c>
      <c r="AB10" s="196" t="s">
        <v>298</v>
      </c>
      <c r="AC10" s="197" t="s">
        <v>299</v>
      </c>
      <c r="AD10" s="198" t="s">
        <v>300</v>
      </c>
    </row>
    <row r="11" spans="1:31" ht="15.75" thickBot="1" x14ac:dyDescent="0.3">
      <c r="B11" s="199" t="s">
        <v>301</v>
      </c>
      <c r="C11" s="200"/>
      <c r="D11" s="201">
        <v>3</v>
      </c>
      <c r="E11" s="202"/>
      <c r="F11" s="203" t="s">
        <v>302</v>
      </c>
      <c r="G11" s="204" t="s">
        <v>303</v>
      </c>
      <c r="H11" s="204" t="s">
        <v>304</v>
      </c>
      <c r="I11" s="204" t="s">
        <v>305</v>
      </c>
      <c r="J11" s="204" t="s">
        <v>306</v>
      </c>
      <c r="K11" s="204" t="s">
        <v>307</v>
      </c>
      <c r="L11" s="205" t="s">
        <v>308</v>
      </c>
      <c r="M11" s="206">
        <v>0</v>
      </c>
      <c r="N11" s="207">
        <v>0</v>
      </c>
      <c r="O11" s="208">
        <v>0</v>
      </c>
      <c r="P11" s="208">
        <v>1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9">
        <v>0</v>
      </c>
      <c r="AD11" s="206">
        <v>0</v>
      </c>
    </row>
    <row r="12" spans="1:31" ht="15" x14ac:dyDescent="0.25">
      <c r="B12" s="210" t="s">
        <v>309</v>
      </c>
      <c r="C12" s="211"/>
      <c r="D12" s="212">
        <v>4</v>
      </c>
      <c r="E12" s="213">
        <f>MIN(SUMPRODUCT($M$11:$AD$11,M12:AD12),1)</f>
        <v>1</v>
      </c>
      <c r="F12" s="214" t="s">
        <v>308</v>
      </c>
      <c r="G12" s="215" t="s">
        <v>308</v>
      </c>
      <c r="H12" s="215" t="s">
        <v>308</v>
      </c>
      <c r="I12" s="215" t="s">
        <v>308</v>
      </c>
      <c r="J12" s="215" t="s">
        <v>308</v>
      </c>
      <c r="K12" s="215" t="s">
        <v>308</v>
      </c>
      <c r="L12" s="216" t="s">
        <v>308</v>
      </c>
      <c r="M12" s="217">
        <v>1</v>
      </c>
      <c r="N12" s="218">
        <v>1</v>
      </c>
      <c r="O12" s="219">
        <v>1</v>
      </c>
      <c r="P12" s="219">
        <v>1</v>
      </c>
      <c r="Q12" s="219">
        <v>1</v>
      </c>
      <c r="R12" s="219">
        <v>1</v>
      </c>
      <c r="S12" s="219">
        <v>1</v>
      </c>
      <c r="T12" s="219">
        <v>1</v>
      </c>
      <c r="U12" s="219">
        <v>1</v>
      </c>
      <c r="V12" s="219">
        <v>1</v>
      </c>
      <c r="W12" s="219">
        <v>1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20">
        <v>1</v>
      </c>
      <c r="AD12" s="221">
        <v>1</v>
      </c>
    </row>
    <row r="13" spans="1:31" ht="15" x14ac:dyDescent="0.25">
      <c r="B13" s="222" t="s">
        <v>310</v>
      </c>
      <c r="C13" s="223"/>
      <c r="D13" s="212">
        <v>5</v>
      </c>
      <c r="E13" s="224">
        <f t="shared" ref="E13:E33" si="0">MIN(SUMPRODUCT($M$11:$AD$11,M13:AD13),1)</f>
        <v>0</v>
      </c>
      <c r="F13" s="225" t="s">
        <v>308</v>
      </c>
      <c r="G13" s="226" t="s">
        <v>308</v>
      </c>
      <c r="H13" s="226" t="s">
        <v>308</v>
      </c>
      <c r="I13" s="226" t="s">
        <v>308</v>
      </c>
      <c r="J13" s="226" t="s">
        <v>308</v>
      </c>
      <c r="K13" s="226" t="s">
        <v>308</v>
      </c>
      <c r="L13" s="227" t="s">
        <v>308</v>
      </c>
      <c r="M13" s="217"/>
      <c r="N13" s="228"/>
      <c r="O13" s="105"/>
      <c r="P13" s="105"/>
      <c r="Q13" s="105"/>
      <c r="R13" s="105"/>
      <c r="S13" s="105"/>
      <c r="T13" s="105"/>
      <c r="U13" s="105">
        <v>1</v>
      </c>
      <c r="V13" s="105"/>
      <c r="W13" s="105"/>
      <c r="X13" s="105"/>
      <c r="Y13" s="105"/>
      <c r="Z13" s="105">
        <v>1</v>
      </c>
      <c r="AA13" s="105"/>
      <c r="AB13" s="105">
        <v>1</v>
      </c>
      <c r="AC13" s="229"/>
      <c r="AD13" s="230"/>
    </row>
    <row r="14" spans="1:31" ht="15" x14ac:dyDescent="0.25">
      <c r="B14" s="222" t="s">
        <v>311</v>
      </c>
      <c r="C14" s="223"/>
      <c r="D14" s="212">
        <v>6</v>
      </c>
      <c r="E14" s="224">
        <f t="shared" si="0"/>
        <v>0</v>
      </c>
      <c r="F14" s="225" t="s">
        <v>308</v>
      </c>
      <c r="G14" s="226" t="s">
        <v>312</v>
      </c>
      <c r="H14" s="226" t="s">
        <v>312</v>
      </c>
      <c r="I14" s="226" t="s">
        <v>312</v>
      </c>
      <c r="J14" s="226" t="s">
        <v>312</v>
      </c>
      <c r="K14" s="226" t="s">
        <v>312</v>
      </c>
      <c r="L14" s="227" t="s">
        <v>312</v>
      </c>
      <c r="M14" s="217"/>
      <c r="N14" s="228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229"/>
      <c r="AD14" s="230"/>
    </row>
    <row r="15" spans="1:31" ht="15" x14ac:dyDescent="0.25">
      <c r="B15" s="222" t="s">
        <v>313</v>
      </c>
      <c r="C15" s="223"/>
      <c r="D15" s="212">
        <v>7</v>
      </c>
      <c r="E15" s="224">
        <f t="shared" si="0"/>
        <v>0</v>
      </c>
      <c r="F15" s="225" t="s">
        <v>312</v>
      </c>
      <c r="G15" s="226" t="s">
        <v>307</v>
      </c>
      <c r="H15" s="226" t="s">
        <v>312</v>
      </c>
      <c r="I15" s="226" t="s">
        <v>312</v>
      </c>
      <c r="J15" s="226" t="s">
        <v>312</v>
      </c>
      <c r="K15" s="226" t="s">
        <v>312</v>
      </c>
      <c r="L15" s="227" t="s">
        <v>312</v>
      </c>
      <c r="M15" s="217"/>
      <c r="N15" s="228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229"/>
      <c r="AD15" s="230"/>
    </row>
    <row r="16" spans="1:31" ht="15" x14ac:dyDescent="0.25">
      <c r="B16" s="231" t="s">
        <v>314</v>
      </c>
      <c r="C16" s="223"/>
      <c r="D16" s="212">
        <v>8</v>
      </c>
      <c r="E16" s="224">
        <f t="shared" si="0"/>
        <v>1</v>
      </c>
      <c r="F16" s="225" t="s">
        <v>312</v>
      </c>
      <c r="G16" s="226" t="s">
        <v>312</v>
      </c>
      <c r="H16" s="226" t="s">
        <v>312</v>
      </c>
      <c r="I16" s="226" t="s">
        <v>312</v>
      </c>
      <c r="J16" s="226" t="s">
        <v>308</v>
      </c>
      <c r="K16" s="226" t="s">
        <v>312</v>
      </c>
      <c r="L16" s="227" t="s">
        <v>312</v>
      </c>
      <c r="M16" s="217">
        <v>1</v>
      </c>
      <c r="N16" s="228">
        <v>1</v>
      </c>
      <c r="O16" s="105">
        <v>1</v>
      </c>
      <c r="P16" s="105">
        <v>1</v>
      </c>
      <c r="Q16" s="105">
        <v>1</v>
      </c>
      <c r="R16" s="105">
        <v>1</v>
      </c>
      <c r="S16" s="105">
        <v>1</v>
      </c>
      <c r="T16" s="105">
        <v>1</v>
      </c>
      <c r="U16" s="105">
        <v>1</v>
      </c>
      <c r="V16" s="105">
        <v>1</v>
      </c>
      <c r="W16" s="105">
        <v>1</v>
      </c>
      <c r="X16" s="105">
        <v>1</v>
      </c>
      <c r="Y16" s="105">
        <v>1</v>
      </c>
      <c r="Z16" s="105">
        <v>1</v>
      </c>
      <c r="AA16" s="105">
        <v>1</v>
      </c>
      <c r="AB16" s="105">
        <v>1</v>
      </c>
      <c r="AC16" s="229">
        <v>1</v>
      </c>
      <c r="AD16" s="230">
        <v>1</v>
      </c>
    </row>
    <row r="17" spans="2:30" ht="15" x14ac:dyDescent="0.25">
      <c r="B17" s="231" t="s">
        <v>315</v>
      </c>
      <c r="C17" s="223"/>
      <c r="D17" s="212">
        <v>9</v>
      </c>
      <c r="E17" s="224">
        <f t="shared" si="0"/>
        <v>1</v>
      </c>
      <c r="F17" s="225" t="s">
        <v>312</v>
      </c>
      <c r="G17" s="226" t="s">
        <v>312</v>
      </c>
      <c r="H17" s="226" t="s">
        <v>312</v>
      </c>
      <c r="I17" s="226" t="s">
        <v>312</v>
      </c>
      <c r="J17" s="226" t="s">
        <v>312</v>
      </c>
      <c r="K17" s="226" t="s">
        <v>312</v>
      </c>
      <c r="L17" s="227" t="s">
        <v>308</v>
      </c>
      <c r="M17" s="217">
        <v>1</v>
      </c>
      <c r="N17" s="228">
        <v>1</v>
      </c>
      <c r="O17" s="105">
        <v>1</v>
      </c>
      <c r="P17" s="105">
        <v>1</v>
      </c>
      <c r="Q17" s="105">
        <v>1</v>
      </c>
      <c r="R17" s="105">
        <v>1</v>
      </c>
      <c r="S17" s="105">
        <v>1</v>
      </c>
      <c r="T17" s="105">
        <v>1</v>
      </c>
      <c r="U17" s="105">
        <v>1</v>
      </c>
      <c r="V17" s="105">
        <v>1</v>
      </c>
      <c r="W17" s="105">
        <v>1</v>
      </c>
      <c r="X17" s="105">
        <v>1</v>
      </c>
      <c r="Y17" s="105">
        <v>1</v>
      </c>
      <c r="Z17" s="105">
        <v>1</v>
      </c>
      <c r="AA17" s="105">
        <v>1</v>
      </c>
      <c r="AB17" s="105">
        <v>1</v>
      </c>
      <c r="AC17" s="229">
        <v>1</v>
      </c>
      <c r="AD17" s="230">
        <v>1</v>
      </c>
    </row>
    <row r="18" spans="2:30" ht="15" x14ac:dyDescent="0.25">
      <c r="B18" s="231" t="s">
        <v>316</v>
      </c>
      <c r="C18" s="223"/>
      <c r="D18" s="212">
        <v>10</v>
      </c>
      <c r="E18" s="224">
        <f t="shared" si="0"/>
        <v>1</v>
      </c>
      <c r="F18" s="225" t="s">
        <v>308</v>
      </c>
      <c r="G18" s="226" t="s">
        <v>312</v>
      </c>
      <c r="H18" s="226" t="s">
        <v>312</v>
      </c>
      <c r="I18" s="226" t="s">
        <v>312</v>
      </c>
      <c r="J18" s="226" t="s">
        <v>312</v>
      </c>
      <c r="K18" s="226" t="s">
        <v>312</v>
      </c>
      <c r="L18" s="227" t="s">
        <v>312</v>
      </c>
      <c r="M18" s="217">
        <v>1</v>
      </c>
      <c r="N18" s="228">
        <v>1</v>
      </c>
      <c r="O18" s="105">
        <v>1</v>
      </c>
      <c r="P18" s="105">
        <v>1</v>
      </c>
      <c r="Q18" s="105">
        <v>1</v>
      </c>
      <c r="R18" s="105">
        <v>1</v>
      </c>
      <c r="S18" s="105">
        <v>1</v>
      </c>
      <c r="T18" s="105">
        <v>1</v>
      </c>
      <c r="U18" s="105">
        <v>1</v>
      </c>
      <c r="V18" s="105">
        <v>1</v>
      </c>
      <c r="W18" s="105">
        <v>1</v>
      </c>
      <c r="X18" s="105">
        <v>1</v>
      </c>
      <c r="Y18" s="105">
        <v>1</v>
      </c>
      <c r="Z18" s="105">
        <v>1</v>
      </c>
      <c r="AA18" s="105">
        <v>1</v>
      </c>
      <c r="AB18" s="105">
        <v>1</v>
      </c>
      <c r="AC18" s="229">
        <v>1</v>
      </c>
      <c r="AD18" s="230">
        <v>1</v>
      </c>
    </row>
    <row r="19" spans="2:30" ht="15" x14ac:dyDescent="0.25">
      <c r="B19" s="231" t="s">
        <v>317</v>
      </c>
      <c r="C19" s="223"/>
      <c r="D19" s="212">
        <v>11</v>
      </c>
      <c r="E19" s="224">
        <f t="shared" si="0"/>
        <v>1</v>
      </c>
      <c r="F19" s="225" t="s">
        <v>308</v>
      </c>
      <c r="G19" s="226" t="s">
        <v>308</v>
      </c>
      <c r="H19" s="226" t="s">
        <v>308</v>
      </c>
      <c r="I19" s="226" t="s">
        <v>308</v>
      </c>
      <c r="J19" s="226" t="s">
        <v>308</v>
      </c>
      <c r="K19" s="226" t="s">
        <v>308</v>
      </c>
      <c r="L19" s="227" t="s">
        <v>308</v>
      </c>
      <c r="M19" s="217">
        <v>1</v>
      </c>
      <c r="N19" s="228">
        <v>1</v>
      </c>
      <c r="O19" s="105">
        <v>1</v>
      </c>
      <c r="P19" s="105">
        <v>1</v>
      </c>
      <c r="Q19" s="105">
        <v>1</v>
      </c>
      <c r="R19" s="105">
        <v>1</v>
      </c>
      <c r="S19" s="105">
        <v>1</v>
      </c>
      <c r="T19" s="105">
        <v>1</v>
      </c>
      <c r="U19" s="105">
        <v>1</v>
      </c>
      <c r="V19" s="105">
        <v>1</v>
      </c>
      <c r="W19" s="105">
        <v>1</v>
      </c>
      <c r="X19" s="105">
        <v>1</v>
      </c>
      <c r="Y19" s="105">
        <v>1</v>
      </c>
      <c r="Z19" s="105">
        <v>1</v>
      </c>
      <c r="AA19" s="105">
        <v>1</v>
      </c>
      <c r="AB19" s="105">
        <v>1</v>
      </c>
      <c r="AC19" s="229">
        <v>1</v>
      </c>
      <c r="AD19" s="230">
        <v>1</v>
      </c>
    </row>
    <row r="20" spans="2:30" ht="15" x14ac:dyDescent="0.25">
      <c r="B20" s="231" t="s">
        <v>318</v>
      </c>
      <c r="C20" s="223"/>
      <c r="D20" s="212">
        <v>12</v>
      </c>
      <c r="E20" s="224">
        <f t="shared" si="0"/>
        <v>1</v>
      </c>
      <c r="F20" s="225" t="s">
        <v>312</v>
      </c>
      <c r="G20" s="226" t="s">
        <v>312</v>
      </c>
      <c r="H20" s="226" t="s">
        <v>312</v>
      </c>
      <c r="I20" s="226" t="s">
        <v>308</v>
      </c>
      <c r="J20" s="226" t="s">
        <v>312</v>
      </c>
      <c r="K20" s="226" t="s">
        <v>312</v>
      </c>
      <c r="L20" s="227" t="s">
        <v>312</v>
      </c>
      <c r="M20" s="217">
        <v>1</v>
      </c>
      <c r="N20" s="228">
        <v>1</v>
      </c>
      <c r="O20" s="105">
        <v>1</v>
      </c>
      <c r="P20" s="105">
        <v>1</v>
      </c>
      <c r="Q20" s="105">
        <v>1</v>
      </c>
      <c r="R20" s="105">
        <v>1</v>
      </c>
      <c r="S20" s="105">
        <v>1</v>
      </c>
      <c r="T20" s="105">
        <v>1</v>
      </c>
      <c r="U20" s="105">
        <v>1</v>
      </c>
      <c r="V20" s="105">
        <v>1</v>
      </c>
      <c r="W20" s="105">
        <v>1</v>
      </c>
      <c r="X20" s="105">
        <v>1</v>
      </c>
      <c r="Y20" s="105">
        <v>1</v>
      </c>
      <c r="Z20" s="105">
        <v>1</v>
      </c>
      <c r="AA20" s="105">
        <v>1</v>
      </c>
      <c r="AB20" s="105">
        <v>1</v>
      </c>
      <c r="AC20" s="229">
        <v>1</v>
      </c>
      <c r="AD20" s="230">
        <v>1</v>
      </c>
    </row>
    <row r="21" spans="2:30" ht="15" x14ac:dyDescent="0.25">
      <c r="B21" s="231" t="s">
        <v>319</v>
      </c>
      <c r="C21" s="223"/>
      <c r="D21" s="212">
        <v>13</v>
      </c>
      <c r="E21" s="224">
        <f t="shared" si="0"/>
        <v>1</v>
      </c>
      <c r="F21" s="225" t="s">
        <v>312</v>
      </c>
      <c r="G21" s="226" t="s">
        <v>312</v>
      </c>
      <c r="H21" s="226" t="s">
        <v>312</v>
      </c>
      <c r="I21" s="226" t="s">
        <v>312</v>
      </c>
      <c r="J21" s="226" t="s">
        <v>312</v>
      </c>
      <c r="K21" s="226" t="s">
        <v>312</v>
      </c>
      <c r="L21" s="227" t="s">
        <v>308</v>
      </c>
      <c r="M21" s="217">
        <v>1</v>
      </c>
      <c r="N21" s="228">
        <v>1</v>
      </c>
      <c r="O21" s="105">
        <v>1</v>
      </c>
      <c r="P21" s="105">
        <v>1</v>
      </c>
      <c r="Q21" s="105">
        <v>1</v>
      </c>
      <c r="R21" s="105">
        <v>1</v>
      </c>
      <c r="S21" s="105">
        <v>1</v>
      </c>
      <c r="T21" s="105">
        <v>1</v>
      </c>
      <c r="U21" s="105">
        <v>1</v>
      </c>
      <c r="V21" s="105">
        <v>1</v>
      </c>
      <c r="W21" s="105">
        <v>1</v>
      </c>
      <c r="X21" s="105">
        <v>1</v>
      </c>
      <c r="Y21" s="105">
        <v>1</v>
      </c>
      <c r="Z21" s="105">
        <v>1</v>
      </c>
      <c r="AA21" s="105">
        <v>1</v>
      </c>
      <c r="AB21" s="105">
        <v>1</v>
      </c>
      <c r="AC21" s="229">
        <v>1</v>
      </c>
      <c r="AD21" s="230">
        <v>1</v>
      </c>
    </row>
    <row r="22" spans="2:30" ht="15" x14ac:dyDescent="0.25">
      <c r="B22" s="231" t="s">
        <v>320</v>
      </c>
      <c r="C22" s="223"/>
      <c r="D22" s="212">
        <v>14</v>
      </c>
      <c r="E22" s="224">
        <f t="shared" si="0"/>
        <v>1</v>
      </c>
      <c r="F22" s="225" t="s">
        <v>308</v>
      </c>
      <c r="G22" s="226" t="s">
        <v>312</v>
      </c>
      <c r="H22" s="226" t="s">
        <v>312</v>
      </c>
      <c r="I22" s="226" t="s">
        <v>312</v>
      </c>
      <c r="J22" s="226" t="s">
        <v>312</v>
      </c>
      <c r="K22" s="226" t="s">
        <v>312</v>
      </c>
      <c r="L22" s="227" t="s">
        <v>312</v>
      </c>
      <c r="M22" s="217">
        <v>1</v>
      </c>
      <c r="N22" s="228">
        <v>1</v>
      </c>
      <c r="O22" s="105">
        <v>1</v>
      </c>
      <c r="P22" s="105">
        <v>1</v>
      </c>
      <c r="Q22" s="105">
        <v>1</v>
      </c>
      <c r="R22" s="105">
        <v>1</v>
      </c>
      <c r="S22" s="105">
        <v>1</v>
      </c>
      <c r="T22" s="105">
        <v>1</v>
      </c>
      <c r="U22" s="105">
        <v>1</v>
      </c>
      <c r="V22" s="105">
        <v>1</v>
      </c>
      <c r="W22" s="105">
        <v>1</v>
      </c>
      <c r="X22" s="105">
        <v>1</v>
      </c>
      <c r="Y22" s="105">
        <v>1</v>
      </c>
      <c r="Z22" s="105">
        <v>1</v>
      </c>
      <c r="AA22" s="105">
        <v>1</v>
      </c>
      <c r="AB22" s="105">
        <v>1</v>
      </c>
      <c r="AC22" s="229">
        <v>1</v>
      </c>
      <c r="AD22" s="230">
        <v>1</v>
      </c>
    </row>
    <row r="23" spans="2:30" ht="15" x14ac:dyDescent="0.25">
      <c r="B23" s="222" t="s">
        <v>321</v>
      </c>
      <c r="C23" s="223"/>
      <c r="D23" s="212">
        <v>15</v>
      </c>
      <c r="E23" s="224">
        <f t="shared" si="0"/>
        <v>1</v>
      </c>
      <c r="F23" s="225" t="s">
        <v>312</v>
      </c>
      <c r="G23" s="226" t="s">
        <v>312</v>
      </c>
      <c r="H23" s="226" t="s">
        <v>312</v>
      </c>
      <c r="I23" s="226" t="s">
        <v>308</v>
      </c>
      <c r="J23" s="226" t="s">
        <v>312</v>
      </c>
      <c r="K23" s="226" t="s">
        <v>312</v>
      </c>
      <c r="L23" s="227" t="s">
        <v>312</v>
      </c>
      <c r="M23" s="217"/>
      <c r="N23" s="228"/>
      <c r="O23" s="105"/>
      <c r="P23" s="105">
        <v>1</v>
      </c>
      <c r="Q23" s="105"/>
      <c r="R23" s="105">
        <v>1</v>
      </c>
      <c r="S23" s="105"/>
      <c r="T23" s="105">
        <v>1</v>
      </c>
      <c r="U23" s="105">
        <v>1</v>
      </c>
      <c r="V23" s="105">
        <v>1</v>
      </c>
      <c r="W23" s="105"/>
      <c r="X23" s="105"/>
      <c r="Y23" s="105"/>
      <c r="Z23" s="105">
        <v>1</v>
      </c>
      <c r="AA23" s="105"/>
      <c r="AB23" s="105"/>
      <c r="AC23" s="229"/>
      <c r="AD23" s="230"/>
    </row>
    <row r="24" spans="2:30" ht="15" x14ac:dyDescent="0.25">
      <c r="B24" s="222" t="s">
        <v>322</v>
      </c>
      <c r="C24" s="223"/>
      <c r="D24" s="212">
        <v>16</v>
      </c>
      <c r="E24" s="224">
        <f t="shared" si="0"/>
        <v>0</v>
      </c>
      <c r="F24" s="225" t="s">
        <v>308</v>
      </c>
      <c r="G24" s="226" t="s">
        <v>308</v>
      </c>
      <c r="H24" s="226" t="s">
        <v>308</v>
      </c>
      <c r="I24" s="226" t="s">
        <v>308</v>
      </c>
      <c r="J24" s="226" t="s">
        <v>308</v>
      </c>
      <c r="K24" s="226" t="s">
        <v>308</v>
      </c>
      <c r="L24" s="227" t="s">
        <v>308</v>
      </c>
      <c r="M24" s="217"/>
      <c r="N24" s="228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229"/>
      <c r="AD24" s="230"/>
    </row>
    <row r="25" spans="2:30" ht="15" x14ac:dyDescent="0.25">
      <c r="B25" s="222" t="s">
        <v>323</v>
      </c>
      <c r="C25" s="223"/>
      <c r="D25" s="212">
        <v>17</v>
      </c>
      <c r="E25" s="224">
        <f t="shared" si="0"/>
        <v>1</v>
      </c>
      <c r="F25" s="225" t="s">
        <v>308</v>
      </c>
      <c r="G25" s="226" t="s">
        <v>308</v>
      </c>
      <c r="H25" s="226" t="s">
        <v>308</v>
      </c>
      <c r="I25" s="226" t="s">
        <v>308</v>
      </c>
      <c r="J25" s="226" t="s">
        <v>308</v>
      </c>
      <c r="K25" s="226" t="s">
        <v>308</v>
      </c>
      <c r="L25" s="227" t="s">
        <v>308</v>
      </c>
      <c r="M25" s="217"/>
      <c r="N25" s="228"/>
      <c r="O25" s="105"/>
      <c r="P25" s="105">
        <v>1</v>
      </c>
      <c r="Q25" s="105"/>
      <c r="R25" s="105"/>
      <c r="S25" s="105"/>
      <c r="T25" s="105"/>
      <c r="U25" s="105"/>
      <c r="V25" s="105"/>
      <c r="W25" s="105"/>
      <c r="X25" s="105"/>
      <c r="Y25" s="105"/>
      <c r="Z25" s="105">
        <v>1</v>
      </c>
      <c r="AA25" s="105"/>
      <c r="AB25" s="105"/>
      <c r="AC25" s="229"/>
      <c r="AD25" s="230"/>
    </row>
    <row r="26" spans="2:30" ht="15" x14ac:dyDescent="0.25">
      <c r="B26" s="231" t="s">
        <v>324</v>
      </c>
      <c r="C26" s="223"/>
      <c r="D26" s="212">
        <v>18</v>
      </c>
      <c r="E26" s="224">
        <f t="shared" si="0"/>
        <v>1</v>
      </c>
      <c r="F26" s="225" t="s">
        <v>308</v>
      </c>
      <c r="G26" s="226" t="s">
        <v>308</v>
      </c>
      <c r="H26" s="226" t="s">
        <v>308</v>
      </c>
      <c r="I26" s="226" t="s">
        <v>308</v>
      </c>
      <c r="J26" s="226" t="s">
        <v>308</v>
      </c>
      <c r="K26" s="226" t="s">
        <v>308</v>
      </c>
      <c r="L26" s="227" t="s">
        <v>308</v>
      </c>
      <c r="M26" s="217">
        <v>1</v>
      </c>
      <c r="N26" s="228">
        <v>1</v>
      </c>
      <c r="O26" s="105">
        <v>1</v>
      </c>
      <c r="P26" s="105">
        <v>1</v>
      </c>
      <c r="Q26" s="105">
        <v>1</v>
      </c>
      <c r="R26" s="105">
        <v>1</v>
      </c>
      <c r="S26" s="105">
        <v>1</v>
      </c>
      <c r="T26" s="105">
        <v>1</v>
      </c>
      <c r="U26" s="105">
        <v>1</v>
      </c>
      <c r="V26" s="105">
        <v>1</v>
      </c>
      <c r="W26" s="105">
        <v>1</v>
      </c>
      <c r="X26" s="105">
        <v>1</v>
      </c>
      <c r="Y26" s="105">
        <v>1</v>
      </c>
      <c r="Z26" s="105">
        <v>1</v>
      </c>
      <c r="AA26" s="105">
        <v>1</v>
      </c>
      <c r="AB26" s="105">
        <v>1</v>
      </c>
      <c r="AC26" s="229">
        <v>1</v>
      </c>
      <c r="AD26" s="230">
        <v>1</v>
      </c>
    </row>
    <row r="27" spans="2:30" ht="15" x14ac:dyDescent="0.25">
      <c r="B27" s="222" t="s">
        <v>325</v>
      </c>
      <c r="C27" s="223"/>
      <c r="D27" s="212">
        <v>19</v>
      </c>
      <c r="E27" s="224">
        <f t="shared" si="0"/>
        <v>0</v>
      </c>
      <c r="F27" s="225" t="s">
        <v>308</v>
      </c>
      <c r="G27" s="226" t="s">
        <v>308</v>
      </c>
      <c r="H27" s="226" t="s">
        <v>308</v>
      </c>
      <c r="I27" s="226" t="s">
        <v>308</v>
      </c>
      <c r="J27" s="226" t="s">
        <v>308</v>
      </c>
      <c r="K27" s="226" t="s">
        <v>308</v>
      </c>
      <c r="L27" s="227" t="s">
        <v>308</v>
      </c>
      <c r="M27" s="217"/>
      <c r="N27" s="228"/>
      <c r="O27" s="105"/>
      <c r="P27" s="105"/>
      <c r="Q27" s="105"/>
      <c r="R27" s="105"/>
      <c r="S27" s="105"/>
      <c r="T27" s="105"/>
      <c r="U27" s="105"/>
      <c r="V27" s="105"/>
      <c r="W27" s="105"/>
      <c r="X27" s="105">
        <v>1</v>
      </c>
      <c r="Y27" s="105">
        <v>1</v>
      </c>
      <c r="Z27" s="105"/>
      <c r="AA27" s="105">
        <v>1</v>
      </c>
      <c r="AB27" s="105">
        <v>1</v>
      </c>
      <c r="AC27" s="229">
        <v>1</v>
      </c>
      <c r="AD27" s="230"/>
    </row>
    <row r="28" spans="2:30" ht="15" x14ac:dyDescent="0.25">
      <c r="B28" s="222" t="s">
        <v>326</v>
      </c>
      <c r="C28" s="223"/>
      <c r="D28" s="212">
        <v>20</v>
      </c>
      <c r="E28" s="224">
        <f t="shared" si="0"/>
        <v>1</v>
      </c>
      <c r="F28" s="225" t="s">
        <v>308</v>
      </c>
      <c r="G28" s="226" t="s">
        <v>308</v>
      </c>
      <c r="H28" s="226" t="s">
        <v>308</v>
      </c>
      <c r="I28" s="226" t="s">
        <v>308</v>
      </c>
      <c r="J28" s="226" t="s">
        <v>308</v>
      </c>
      <c r="K28" s="226" t="s">
        <v>308</v>
      </c>
      <c r="L28" s="227" t="s">
        <v>308</v>
      </c>
      <c r="M28" s="217"/>
      <c r="N28" s="228"/>
      <c r="O28" s="105"/>
      <c r="P28" s="105">
        <v>1</v>
      </c>
      <c r="Q28" s="105"/>
      <c r="R28" s="105"/>
      <c r="S28" s="105"/>
      <c r="T28" s="105">
        <v>1</v>
      </c>
      <c r="U28" s="105">
        <v>1</v>
      </c>
      <c r="V28" s="105">
        <v>1</v>
      </c>
      <c r="W28" s="105"/>
      <c r="X28" s="105"/>
      <c r="Y28" s="105"/>
      <c r="Z28" s="105">
        <v>1</v>
      </c>
      <c r="AA28" s="105"/>
      <c r="AB28" s="105"/>
      <c r="AC28" s="229"/>
      <c r="AD28" s="230"/>
    </row>
    <row r="29" spans="2:30" ht="15" x14ac:dyDescent="0.25">
      <c r="B29" s="222" t="s">
        <v>327</v>
      </c>
      <c r="C29" s="223"/>
      <c r="D29" s="212">
        <v>21</v>
      </c>
      <c r="E29" s="224">
        <f t="shared" si="0"/>
        <v>0</v>
      </c>
      <c r="F29" s="225" t="s">
        <v>312</v>
      </c>
      <c r="G29" s="226" t="s">
        <v>312</v>
      </c>
      <c r="H29" s="226" t="s">
        <v>308</v>
      </c>
      <c r="I29" s="226" t="s">
        <v>312</v>
      </c>
      <c r="J29" s="226" t="s">
        <v>312</v>
      </c>
      <c r="K29" s="226" t="s">
        <v>312</v>
      </c>
      <c r="L29" s="227" t="s">
        <v>312</v>
      </c>
      <c r="M29" s="217"/>
      <c r="N29" s="228"/>
      <c r="O29" s="105"/>
      <c r="P29" s="105"/>
      <c r="Q29" s="105"/>
      <c r="R29" s="105"/>
      <c r="S29" s="105"/>
      <c r="T29" s="105"/>
      <c r="U29" s="105"/>
      <c r="V29" s="105"/>
      <c r="W29" s="105"/>
      <c r="X29" s="105">
        <v>1</v>
      </c>
      <c r="Y29" s="105"/>
      <c r="Z29" s="105"/>
      <c r="AA29" s="105"/>
      <c r="AB29" s="105"/>
      <c r="AC29" s="229"/>
      <c r="AD29" s="230"/>
    </row>
    <row r="30" spans="2:30" ht="15" x14ac:dyDescent="0.25">
      <c r="B30" s="222" t="s">
        <v>328</v>
      </c>
      <c r="C30" s="223"/>
      <c r="D30" s="212">
        <v>22</v>
      </c>
      <c r="E30" s="224">
        <f t="shared" si="0"/>
        <v>0</v>
      </c>
      <c r="F30" s="225" t="s">
        <v>307</v>
      </c>
      <c r="G30" s="226" t="s">
        <v>307</v>
      </c>
      <c r="H30" s="226" t="s">
        <v>307</v>
      </c>
      <c r="I30" s="226" t="s">
        <v>307</v>
      </c>
      <c r="J30" s="226" t="s">
        <v>307</v>
      </c>
      <c r="K30" s="226" t="s">
        <v>307</v>
      </c>
      <c r="L30" s="227" t="s">
        <v>308</v>
      </c>
      <c r="M30" s="217"/>
      <c r="N30" s="228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229"/>
      <c r="AD30" s="230"/>
    </row>
    <row r="31" spans="2:30" ht="15" x14ac:dyDescent="0.25">
      <c r="B31" s="231" t="s">
        <v>329</v>
      </c>
      <c r="C31" s="223"/>
      <c r="D31" s="212">
        <v>23</v>
      </c>
      <c r="E31" s="224">
        <f t="shared" si="0"/>
        <v>1</v>
      </c>
      <c r="F31" s="225" t="s">
        <v>308</v>
      </c>
      <c r="G31" s="226" t="s">
        <v>308</v>
      </c>
      <c r="H31" s="226" t="s">
        <v>308</v>
      </c>
      <c r="I31" s="226" t="s">
        <v>308</v>
      </c>
      <c r="J31" s="226" t="s">
        <v>308</v>
      </c>
      <c r="K31" s="226" t="s">
        <v>308</v>
      </c>
      <c r="L31" s="227" t="s">
        <v>308</v>
      </c>
      <c r="M31" s="217">
        <v>1</v>
      </c>
      <c r="N31" s="228">
        <v>1</v>
      </c>
      <c r="O31" s="105">
        <v>1</v>
      </c>
      <c r="P31" s="105">
        <v>1</v>
      </c>
      <c r="Q31" s="105">
        <v>1</v>
      </c>
      <c r="R31" s="105">
        <v>1</v>
      </c>
      <c r="S31" s="105">
        <v>1</v>
      </c>
      <c r="T31" s="105">
        <v>1</v>
      </c>
      <c r="U31" s="105">
        <v>1</v>
      </c>
      <c r="V31" s="105">
        <v>1</v>
      </c>
      <c r="W31" s="105">
        <v>1</v>
      </c>
      <c r="X31" s="105">
        <v>1</v>
      </c>
      <c r="Y31" s="105">
        <v>1</v>
      </c>
      <c r="Z31" s="105">
        <v>1</v>
      </c>
      <c r="AA31" s="105">
        <v>1</v>
      </c>
      <c r="AB31" s="105">
        <v>1</v>
      </c>
      <c r="AC31" s="229">
        <v>1</v>
      </c>
      <c r="AD31" s="230">
        <v>1</v>
      </c>
    </row>
    <row r="32" spans="2:30" ht="15" x14ac:dyDescent="0.25">
      <c r="B32" s="231" t="s">
        <v>330</v>
      </c>
      <c r="C32" s="223"/>
      <c r="D32" s="212">
        <v>24</v>
      </c>
      <c r="E32" s="224">
        <f t="shared" si="0"/>
        <v>1</v>
      </c>
      <c r="F32" s="225" t="s">
        <v>308</v>
      </c>
      <c r="G32" s="226" t="s">
        <v>308</v>
      </c>
      <c r="H32" s="226" t="s">
        <v>308</v>
      </c>
      <c r="I32" s="226" t="s">
        <v>308</v>
      </c>
      <c r="J32" s="226" t="s">
        <v>308</v>
      </c>
      <c r="K32" s="226" t="s">
        <v>308</v>
      </c>
      <c r="L32" s="227" t="s">
        <v>308</v>
      </c>
      <c r="M32" s="217">
        <v>1</v>
      </c>
      <c r="N32" s="228">
        <v>1</v>
      </c>
      <c r="O32" s="105">
        <v>1</v>
      </c>
      <c r="P32" s="105">
        <v>1</v>
      </c>
      <c r="Q32" s="105">
        <v>1</v>
      </c>
      <c r="R32" s="105">
        <v>1</v>
      </c>
      <c r="S32" s="105">
        <v>1</v>
      </c>
      <c r="T32" s="105">
        <v>1</v>
      </c>
      <c r="U32" s="105">
        <v>1</v>
      </c>
      <c r="V32" s="105">
        <v>1</v>
      </c>
      <c r="W32" s="105">
        <v>1</v>
      </c>
      <c r="X32" s="105">
        <v>1</v>
      </c>
      <c r="Y32" s="105">
        <v>1</v>
      </c>
      <c r="Z32" s="105">
        <v>1</v>
      </c>
      <c r="AA32" s="105">
        <v>1</v>
      </c>
      <c r="AB32" s="105">
        <v>1</v>
      </c>
      <c r="AC32" s="229">
        <v>1</v>
      </c>
      <c r="AD32" s="230">
        <v>1</v>
      </c>
    </row>
    <row r="33" spans="2:30" ht="15.75" thickBot="1" x14ac:dyDescent="0.3">
      <c r="B33" s="232" t="s">
        <v>331</v>
      </c>
      <c r="C33" s="233"/>
      <c r="D33" s="234">
        <v>25</v>
      </c>
      <c r="E33" s="235">
        <f t="shared" si="0"/>
        <v>0</v>
      </c>
      <c r="F33" s="236" t="s">
        <v>307</v>
      </c>
      <c r="G33" s="237" t="s">
        <v>307</v>
      </c>
      <c r="H33" s="237" t="s">
        <v>307</v>
      </c>
      <c r="I33" s="237" t="s">
        <v>307</v>
      </c>
      <c r="J33" s="237" t="s">
        <v>307</v>
      </c>
      <c r="K33" s="237" t="s">
        <v>307</v>
      </c>
      <c r="L33" s="238" t="s">
        <v>308</v>
      </c>
      <c r="M33" s="239"/>
      <c r="N33" s="240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2"/>
      <c r="AD33" s="243"/>
    </row>
    <row r="34" spans="2:30" x14ac:dyDescent="0.2"/>
    <row r="35" spans="2:30" x14ac:dyDescent="0.2"/>
  </sheetData>
  <sheetProtection password="DEFA" sheet="1" objects="1" scenarios="1" selectLockedCells="1" selectUnlockedCells="1"/>
  <mergeCells count="4">
    <mergeCell ref="M8:AD8"/>
    <mergeCell ref="B10:C10"/>
    <mergeCell ref="F10:L10"/>
    <mergeCell ref="A1:AE1"/>
  </mergeCells>
  <conditionalFormatting sqref="E12:E33">
    <cfRule type="expression" dxfId="3" priority="4">
      <formula>IF(E$11="NB",1,0)</formula>
    </cfRule>
  </conditionalFormatting>
  <conditionalFormatting sqref="F12:L33">
    <cfRule type="expression" dxfId="2" priority="3">
      <formula>IF($E12=1,1,0)</formula>
    </cfRule>
  </conditionalFormatting>
  <conditionalFormatting sqref="M12:AD33">
    <cfRule type="expression" dxfId="1" priority="2">
      <formula>IF(M$11=1,1)</formula>
    </cfRule>
  </conditionalFormatting>
  <conditionalFormatting sqref="M9:AD10">
    <cfRule type="expression" dxfId="0" priority="1">
      <formula>IF(M$11=1,1)</formula>
    </cfRule>
  </conditionalFormatting>
  <dataValidations count="4">
    <dataValidation type="list" allowBlank="1" showInputMessage="1" showErrorMessage="1" sqref="F12:L33">
      <formula1>"Montag,Dinstag,Mittwoch,Donnerstag,Freitag,Samstag,Sonntag,-"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E11">
      <formula1>$M$9:$AD$9</formula1>
    </dataValidation>
  </dataValidation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Netzbetreiber</vt:lpstr>
      <vt:lpstr>SLP-Verfahren</vt:lpstr>
      <vt:lpstr>SLP-Tempgebiet#1</vt:lpstr>
      <vt:lpstr>SLP-Profile</vt:lpstr>
      <vt:lpstr>SLP-Feiertage</vt:lpstr>
    </vt:vector>
  </TitlesOfParts>
  <Company>Stadtwerke St. Wendel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Scherer, Markus</dc:creator>
  <cp:lastModifiedBy>Alles, Julian</cp:lastModifiedBy>
  <dcterms:created xsi:type="dcterms:W3CDTF">2021-07-13T12:20:25Z</dcterms:created>
  <dcterms:modified xsi:type="dcterms:W3CDTF">2021-11-02T13:23:48Z</dcterms:modified>
</cp:coreProperties>
</file>